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yokohamacu-my.sharepoint.com/personal/izumikubo_aki_pp_yokohama-cu_ac_jp/Documents/08_運用マニュアル/治験の取扱いについて／ヒアリングシート/"/>
    </mc:Choice>
  </mc:AlternateContent>
  <xr:revisionPtr revIDLastSave="0" documentId="8_{73D72F56-18B0-4718-B4C0-88BD62C1E210}" xr6:coauthVersionLast="47" xr6:coauthVersionMax="47" xr10:uidLastSave="{00000000-0000-0000-0000-000000000000}"/>
  <bookViews>
    <workbookView xWindow="-108" yWindow="-108" windowWidth="23256" windowHeight="12456" tabRatio="936" firstSheet="2" activeTab="2" xr2:uid="{2FB57876-E3CC-465B-A05B-35644502070C}"/>
  </bookViews>
  <sheets>
    <sheet name="はじめにお読みください" sheetId="4" r:id="rId1"/>
    <sheet name="治験の依頼から開始までの流れ" sheetId="8" r:id="rId2"/>
    <sheet name="ヒアリングシート" sheetId="1" r:id="rId3"/>
    <sheet name="治験使用薬ヒアリングシート" sheetId="7" r:id="rId4"/>
    <sheet name="QAシート" sheetId="3" r:id="rId5"/>
    <sheet name="回答選択肢" sheetId="2" r:id="rId6"/>
    <sheet name="治験の概要に関する説明文書" sheetId="9" r:id="rId7"/>
    <sheet name="Agathaシステム試験登録情報" sheetId="10" r:id="rId8"/>
  </sheets>
  <definedNames>
    <definedName name="_xlnm._FilterDatabase" localSheetId="4" hidden="1">QAシート!$A$3:$G$3</definedName>
    <definedName name="_xlnm.Print_Area" localSheetId="7">Agathaシステム試験登録情報!$A$1:$C$22</definedName>
    <definedName name="_xlnm.Print_Area" localSheetId="0">はじめにお読みください!$A$1:$F$54</definedName>
    <definedName name="_xlnm.Print_Area" localSheetId="2">ヒアリングシート!$A$1:$H$221</definedName>
    <definedName name="_xlnm.Print_Area" localSheetId="5">回答選択肢!$A$1:$AQ$66</definedName>
    <definedName name="_xlnm.Print_Area" localSheetId="1">治験の依頼から開始までの流れ!$A$1:$N$83</definedName>
    <definedName name="_xlnm.Print_Area" localSheetId="6">治験の概要に関する説明文書!$A$1:$D$21</definedName>
    <definedName name="_xlnm.Print_Titles" localSheetId="7">Agathaシステム試験登録情報!$1:$2</definedName>
    <definedName name="_xlnm.Print_Titles" localSheetId="4">QAシート!$1:$3</definedName>
    <definedName name="_xlnm.Print_Titles" localSheetId="0">はじめにお読みください!$27:$28</definedName>
    <definedName name="_xlnm.Print_Titles" localSheetId="2">ヒアリングシート!$1:$3</definedName>
    <definedName name="_xlnm.Print_Titles" localSheetId="5">回答選択肢!$A:$B,回答選択肢!$1:$2</definedName>
    <definedName name="_xlnm.Print_Titles" localSheetId="6">治験の概要に関する説明文書!$1:$4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0" i="1" l="1"/>
  <c r="I90" i="1"/>
  <c r="J90" i="1"/>
  <c r="K90" i="1"/>
  <c r="A1" i="1"/>
  <c r="A128" i="1"/>
  <c r="I128" i="1" s="1"/>
  <c r="J128" i="1"/>
  <c r="K128" i="1"/>
  <c r="A61" i="1" l="1"/>
  <c r="I61" i="1" s="1"/>
  <c r="J61" i="1"/>
  <c r="K61" i="1"/>
  <c r="A60" i="1" l="1"/>
  <c r="I60" i="1" s="1"/>
  <c r="A17" i="2" s="1"/>
  <c r="J60" i="1"/>
  <c r="K60" i="1"/>
  <c r="A59" i="1" l="1"/>
  <c r="I59" i="1" s="1"/>
  <c r="A16" i="2" s="1"/>
  <c r="J59" i="1"/>
  <c r="K59" i="1"/>
  <c r="A199" i="1"/>
  <c r="I199" i="1" s="1"/>
  <c r="J199" i="1"/>
  <c r="K199" i="1"/>
  <c r="J8" i="10"/>
  <c r="C8" i="10" s="1"/>
  <c r="J7" i="10"/>
  <c r="A37" i="1" l="1"/>
  <c r="I37" i="1" s="1"/>
  <c r="J37" i="1"/>
  <c r="K37" i="1"/>
  <c r="A136" i="1"/>
  <c r="I136" i="1" s="1"/>
  <c r="J136" i="1"/>
  <c r="K136" i="1"/>
  <c r="A29" i="1"/>
  <c r="I29" i="1" s="1"/>
  <c r="J29" i="1"/>
  <c r="K29" i="1"/>
  <c r="A21" i="1"/>
  <c r="I21" i="1" s="1"/>
  <c r="J21" i="1"/>
  <c r="K21" i="1"/>
  <c r="A139" i="1"/>
  <c r="I139" i="1" s="1"/>
  <c r="J139" i="1"/>
  <c r="K139" i="1"/>
  <c r="A140" i="1"/>
  <c r="I140" i="1" s="1"/>
  <c r="J140" i="1"/>
  <c r="K140" i="1"/>
  <c r="J17" i="10"/>
  <c r="A5" i="3"/>
  <c r="A6" i="3"/>
  <c r="A7" i="3"/>
  <c r="A8" i="3"/>
  <c r="A9" i="3"/>
  <c r="A10" i="3"/>
  <c r="A11" i="3"/>
  <c r="A12" i="3"/>
  <c r="A13" i="3"/>
  <c r="A14" i="3"/>
  <c r="A15" i="3"/>
  <c r="A16" i="3"/>
  <c r="A17" i="3"/>
  <c r="A18" i="3"/>
  <c r="A19" i="3"/>
  <c r="A20" i="3"/>
  <c r="A21" i="3"/>
  <c r="A22" i="3"/>
  <c r="A23" i="3"/>
  <c r="A24" i="3"/>
  <c r="A25" i="3"/>
  <c r="A26" i="3"/>
  <c r="A27" i="3"/>
  <c r="A28" i="3"/>
  <c r="A29" i="3"/>
  <c r="A30" i="3"/>
  <c r="A31" i="3"/>
  <c r="A4" i="3"/>
  <c r="A5" i="7"/>
  <c r="A6" i="7"/>
  <c r="A7" i="7"/>
  <c r="A8" i="7"/>
  <c r="A9" i="7"/>
  <c r="A10" i="7"/>
  <c r="A11" i="7"/>
  <c r="A12" i="7"/>
  <c r="A13" i="7"/>
  <c r="A4" i="7"/>
  <c r="A5" i="1"/>
  <c r="A6" i="1"/>
  <c r="A7" i="1"/>
  <c r="A8" i="1"/>
  <c r="A9" i="1"/>
  <c r="A10" i="1"/>
  <c r="A11" i="1"/>
  <c r="A12" i="1"/>
  <c r="A13" i="1"/>
  <c r="A14" i="1"/>
  <c r="A15" i="1"/>
  <c r="A16" i="1"/>
  <c r="A17" i="1"/>
  <c r="A18" i="1"/>
  <c r="A19" i="1"/>
  <c r="A20" i="1"/>
  <c r="A22" i="1"/>
  <c r="A23" i="1"/>
  <c r="A24" i="1"/>
  <c r="A25" i="1"/>
  <c r="A26" i="1"/>
  <c r="A27" i="1"/>
  <c r="A28" i="1"/>
  <c r="A30" i="1"/>
  <c r="A31" i="1"/>
  <c r="A32" i="1"/>
  <c r="A33" i="1"/>
  <c r="A34" i="1"/>
  <c r="A35" i="1"/>
  <c r="A36" i="1"/>
  <c r="A38" i="1"/>
  <c r="A39" i="1"/>
  <c r="A40" i="1"/>
  <c r="A41" i="1"/>
  <c r="A42" i="1"/>
  <c r="A43" i="1"/>
  <c r="A44" i="1"/>
  <c r="A45" i="1"/>
  <c r="A46" i="1"/>
  <c r="A47" i="1"/>
  <c r="A48" i="1"/>
  <c r="A49" i="1"/>
  <c r="I49" i="1" s="1"/>
  <c r="A50" i="1"/>
  <c r="I50" i="1" s="1"/>
  <c r="A51" i="1"/>
  <c r="A52" i="1"/>
  <c r="A53" i="1"/>
  <c r="A54" i="1"/>
  <c r="A55" i="1"/>
  <c r="A56" i="1"/>
  <c r="A57" i="1"/>
  <c r="A58"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9" i="1"/>
  <c r="A130" i="1"/>
  <c r="A131" i="1"/>
  <c r="A132" i="1"/>
  <c r="A133" i="1"/>
  <c r="A134" i="1"/>
  <c r="A135" i="1"/>
  <c r="A137" i="1"/>
  <c r="A138"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200" i="1"/>
  <c r="A201" i="1"/>
  <c r="A202" i="1"/>
  <c r="A203" i="1"/>
  <c r="A204" i="1"/>
  <c r="A205" i="1"/>
  <c r="A206" i="1"/>
  <c r="A207" i="1"/>
  <c r="A208" i="1"/>
  <c r="A4" i="1"/>
  <c r="J49" i="1"/>
  <c r="K49" i="1"/>
  <c r="J50" i="1"/>
  <c r="K50" i="1"/>
  <c r="J16" i="10"/>
  <c r="J22" i="10"/>
  <c r="C22" i="10" s="1"/>
  <c r="J14" i="10"/>
  <c r="K8" i="9"/>
  <c r="A13" i="2" l="1"/>
  <c r="D8" i="10"/>
  <c r="K21" i="9"/>
  <c r="C21" i="9" s="1"/>
  <c r="K20" i="9"/>
  <c r="C20" i="9" s="1"/>
  <c r="K19" i="9"/>
  <c r="C19" i="9" s="1"/>
  <c r="K17" i="9"/>
  <c r="C17" i="9" s="1"/>
  <c r="K16" i="9"/>
  <c r="C16" i="9" s="1"/>
  <c r="K12" i="9"/>
  <c r="C12" i="9" s="1"/>
  <c r="K9" i="9"/>
  <c r="C9" i="9" s="1"/>
  <c r="C8" i="9"/>
  <c r="K7" i="9"/>
  <c r="C7" i="9" s="1"/>
  <c r="K6" i="9"/>
  <c r="C6" i="9" s="1"/>
  <c r="K5" i="9"/>
  <c r="C5" i="9" s="1"/>
  <c r="C17" i="10"/>
  <c r="C16" i="10"/>
  <c r="J15" i="10"/>
  <c r="C15" i="10" s="1"/>
  <c r="C14" i="10"/>
  <c r="J13" i="10"/>
  <c r="C13" i="10" s="1"/>
  <c r="C7" i="10"/>
  <c r="J6" i="10"/>
  <c r="C6" i="10" s="1"/>
  <c r="J4" i="10"/>
  <c r="C4" i="10" s="1"/>
  <c r="J3" i="10"/>
  <c r="C3" i="10" s="1"/>
  <c r="A2" i="7"/>
  <c r="I187" i="1"/>
  <c r="J187" i="1"/>
  <c r="K187" i="1"/>
  <c r="I186" i="1"/>
  <c r="F7" i="10" s="1"/>
  <c r="J186" i="1"/>
  <c r="K186" i="1"/>
  <c r="B2" i="3"/>
  <c r="K2" i="7"/>
  <c r="K1" i="7"/>
  <c r="I185" i="1"/>
  <c r="A54" i="2" s="1"/>
  <c r="J185" i="1"/>
  <c r="K185" i="1"/>
  <c r="I188" i="1"/>
  <c r="J188" i="1"/>
  <c r="K188" i="1"/>
  <c r="I189" i="1"/>
  <c r="J189" i="1"/>
  <c r="K189" i="1"/>
  <c r="I190" i="1"/>
  <c r="J190" i="1"/>
  <c r="K190" i="1"/>
  <c r="I191" i="1"/>
  <c r="J191" i="1"/>
  <c r="K191" i="1"/>
  <c r="I192" i="1"/>
  <c r="A56" i="2" s="1"/>
  <c r="J192" i="1"/>
  <c r="K192" i="1"/>
  <c r="I193" i="1"/>
  <c r="J193" i="1"/>
  <c r="K193" i="1"/>
  <c r="I7" i="9"/>
  <c r="I8" i="9"/>
  <c r="I9" i="9"/>
  <c r="I10" i="9"/>
  <c r="I11" i="9"/>
  <c r="I12" i="9"/>
  <c r="I13" i="9"/>
  <c r="I14" i="9"/>
  <c r="I15" i="9"/>
  <c r="I16" i="9"/>
  <c r="I17" i="9"/>
  <c r="I18" i="9"/>
  <c r="I19" i="9"/>
  <c r="I20" i="9"/>
  <c r="I21" i="9"/>
  <c r="I5" i="9"/>
  <c r="I8" i="1"/>
  <c r="A7" i="2" s="1"/>
  <c r="J8" i="1"/>
  <c r="K8" i="1"/>
  <c r="I195" i="1"/>
  <c r="J195" i="1"/>
  <c r="K195" i="1"/>
  <c r="I196" i="1"/>
  <c r="J196" i="1"/>
  <c r="K196" i="1"/>
  <c r="I198" i="1"/>
  <c r="J198" i="1"/>
  <c r="K198" i="1"/>
  <c r="I200" i="1"/>
  <c r="J200" i="1"/>
  <c r="K200" i="1"/>
  <c r="I194" i="1"/>
  <c r="J194" i="1"/>
  <c r="K194" i="1"/>
  <c r="G7" i="9"/>
  <c r="G9" i="9"/>
  <c r="G10" i="9"/>
  <c r="G11" i="9"/>
  <c r="G13" i="9"/>
  <c r="G14" i="9"/>
  <c r="G15" i="9"/>
  <c r="G18" i="9"/>
  <c r="E10" i="9"/>
  <c r="E11" i="9"/>
  <c r="E13" i="9"/>
  <c r="E14" i="9"/>
  <c r="E15" i="9"/>
  <c r="E18" i="9"/>
  <c r="B1" i="3"/>
  <c r="D3" i="9"/>
  <c r="J4" i="1"/>
  <c r="J5" i="1"/>
  <c r="J6" i="1"/>
  <c r="J7" i="1"/>
  <c r="J9" i="1"/>
  <c r="J10" i="1"/>
  <c r="J11" i="1"/>
  <c r="J12" i="1"/>
  <c r="J13" i="1"/>
  <c r="J14" i="1"/>
  <c r="J15" i="1"/>
  <c r="J16" i="1"/>
  <c r="J17" i="1"/>
  <c r="J18" i="1"/>
  <c r="J19" i="1"/>
  <c r="J20" i="1"/>
  <c r="J22" i="1"/>
  <c r="J23" i="1"/>
  <c r="J24" i="1"/>
  <c r="J25" i="1"/>
  <c r="J26" i="1"/>
  <c r="J27" i="1"/>
  <c r="J28" i="1"/>
  <c r="J30" i="1"/>
  <c r="J31" i="1"/>
  <c r="J32" i="1"/>
  <c r="J33" i="1"/>
  <c r="J34" i="1"/>
  <c r="J35" i="1"/>
  <c r="J36" i="1"/>
  <c r="J38" i="1"/>
  <c r="J39" i="1"/>
  <c r="J40" i="1"/>
  <c r="J41" i="1"/>
  <c r="J42" i="1"/>
  <c r="J43" i="1"/>
  <c r="J44" i="1"/>
  <c r="J45" i="1"/>
  <c r="J46" i="1"/>
  <c r="J47" i="1"/>
  <c r="J48" i="1"/>
  <c r="J51" i="1"/>
  <c r="J52" i="1"/>
  <c r="J53" i="1"/>
  <c r="J54" i="1"/>
  <c r="J55" i="1"/>
  <c r="J56" i="1"/>
  <c r="J57" i="1"/>
  <c r="J58"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9" i="1"/>
  <c r="J130" i="1"/>
  <c r="J131" i="1"/>
  <c r="J132" i="1"/>
  <c r="J133" i="1"/>
  <c r="J134" i="1"/>
  <c r="J135" i="1"/>
  <c r="J137" i="1"/>
  <c r="J138"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97" i="1"/>
  <c r="J201" i="1"/>
  <c r="J202" i="1"/>
  <c r="J203" i="1"/>
  <c r="J204" i="1"/>
  <c r="J205" i="1"/>
  <c r="J206" i="1"/>
  <c r="J207" i="1"/>
  <c r="J208" i="1"/>
  <c r="K4" i="1"/>
  <c r="I27" i="1"/>
  <c r="K27" i="1"/>
  <c r="I19" i="1"/>
  <c r="K19" i="1"/>
  <c r="I138" i="1"/>
  <c r="K138" i="1"/>
  <c r="I28" i="1"/>
  <c r="K28" i="1"/>
  <c r="I20" i="1"/>
  <c r="K20" i="1"/>
  <c r="I113" i="1"/>
  <c r="K113" i="1"/>
  <c r="I120" i="1"/>
  <c r="K120" i="1"/>
  <c r="I119" i="1"/>
  <c r="K119" i="1"/>
  <c r="A55" i="2" l="1"/>
  <c r="I176" i="1"/>
  <c r="K176" i="1"/>
  <c r="I177" i="1"/>
  <c r="K177" i="1"/>
  <c r="I178" i="1"/>
  <c r="K178" i="1"/>
  <c r="I153" i="1"/>
  <c r="K153" i="1"/>
  <c r="I173" i="1"/>
  <c r="K173" i="1"/>
  <c r="I169" i="1"/>
  <c r="K169" i="1"/>
  <c r="I125" i="1"/>
  <c r="K125" i="1"/>
  <c r="I126" i="1"/>
  <c r="K126" i="1"/>
  <c r="I102" i="1" l="1"/>
  <c r="K102" i="1"/>
  <c r="I103" i="1"/>
  <c r="K103" i="1"/>
  <c r="I104" i="1"/>
  <c r="A38" i="2" s="1"/>
  <c r="K104" i="1"/>
  <c r="I105" i="1"/>
  <c r="A39" i="2" s="1"/>
  <c r="K105" i="1"/>
  <c r="I106" i="1"/>
  <c r="K106" i="1"/>
  <c r="I35" i="1"/>
  <c r="K35" i="1"/>
  <c r="I36" i="1"/>
  <c r="K36" i="1"/>
  <c r="I38" i="1"/>
  <c r="K38" i="1"/>
  <c r="I205" i="1"/>
  <c r="K205" i="1"/>
  <c r="I204" i="1"/>
  <c r="K204" i="1"/>
  <c r="I145" i="1"/>
  <c r="A45" i="2" s="1"/>
  <c r="K145" i="1"/>
  <c r="I184" i="1"/>
  <c r="K184" i="1"/>
  <c r="I175" i="1"/>
  <c r="K175" i="1"/>
  <c r="I206" i="1"/>
  <c r="A61" i="2" s="1"/>
  <c r="K206" i="1"/>
  <c r="I114" i="1"/>
  <c r="K114" i="1"/>
  <c r="I73" i="1"/>
  <c r="K73" i="1"/>
  <c r="I74" i="1"/>
  <c r="K74" i="1"/>
  <c r="I75" i="1"/>
  <c r="K75" i="1"/>
  <c r="I76" i="1"/>
  <c r="K76" i="1"/>
  <c r="I77" i="1"/>
  <c r="K77" i="1"/>
  <c r="I32" i="1"/>
  <c r="K32" i="1"/>
  <c r="I207" i="1"/>
  <c r="A62" i="2" s="1"/>
  <c r="K207" i="1"/>
  <c r="I183" i="1"/>
  <c r="K183" i="1"/>
  <c r="I208" i="1"/>
  <c r="K208" i="1"/>
  <c r="A59" i="2"/>
  <c r="I197" i="1"/>
  <c r="K197" i="1"/>
  <c r="I201" i="1"/>
  <c r="K201" i="1"/>
  <c r="I202" i="1"/>
  <c r="K202" i="1"/>
  <c r="I203" i="1"/>
  <c r="A60" i="2" s="1"/>
  <c r="K203" i="1"/>
  <c r="A57" i="2"/>
  <c r="A58" i="2"/>
  <c r="I158" i="1"/>
  <c r="A50" i="2" s="1"/>
  <c r="K158" i="1"/>
  <c r="I157" i="1"/>
  <c r="K157" i="1"/>
  <c r="I159" i="1"/>
  <c r="K159" i="1"/>
  <c r="I151" i="1"/>
  <c r="K151" i="1"/>
  <c r="I150" i="1"/>
  <c r="K150" i="1"/>
  <c r="I144" i="1"/>
  <c r="A44" i="2" s="1"/>
  <c r="K144" i="1"/>
  <c r="I182" i="1"/>
  <c r="A53" i="2" s="1"/>
  <c r="K182" i="1"/>
  <c r="I181" i="1"/>
  <c r="A52" i="2" s="1"/>
  <c r="K181" i="1"/>
  <c r="I180" i="1"/>
  <c r="K180" i="1"/>
  <c r="A12" i="2" l="1"/>
  <c r="I6" i="9"/>
  <c r="H15" i="10"/>
  <c r="I161" i="1"/>
  <c r="K161" i="1"/>
  <c r="I166" i="1"/>
  <c r="K166" i="1"/>
  <c r="I167" i="1"/>
  <c r="K167" i="1"/>
  <c r="I168" i="1"/>
  <c r="K168" i="1"/>
  <c r="I170" i="1"/>
  <c r="A51" i="2" s="1"/>
  <c r="K170" i="1"/>
  <c r="I171" i="1"/>
  <c r="K171" i="1"/>
  <c r="I172" i="1"/>
  <c r="K172" i="1"/>
  <c r="I174" i="1"/>
  <c r="K174" i="1"/>
  <c r="I165" i="1"/>
  <c r="K165" i="1"/>
  <c r="I160" i="1"/>
  <c r="K160" i="1"/>
  <c r="I163" i="1"/>
  <c r="K163" i="1"/>
  <c r="I164" i="1"/>
  <c r="K164" i="1"/>
  <c r="A49" i="2"/>
  <c r="I156" i="1"/>
  <c r="K156" i="1"/>
  <c r="I155" i="1"/>
  <c r="K155" i="1"/>
  <c r="I154" i="1"/>
  <c r="A48" i="2" s="1"/>
  <c r="K154" i="1"/>
  <c r="I152" i="1"/>
  <c r="A47" i="2" s="1"/>
  <c r="K152" i="1"/>
  <c r="I149" i="1"/>
  <c r="K149" i="1"/>
  <c r="I148" i="1"/>
  <c r="K148" i="1"/>
  <c r="I147" i="1"/>
  <c r="K147" i="1"/>
  <c r="I146" i="1"/>
  <c r="A46" i="2" s="1"/>
  <c r="K146" i="1"/>
  <c r="I142" i="1"/>
  <c r="K142" i="1"/>
  <c r="I48" i="1" l="1"/>
  <c r="K48" i="1"/>
  <c r="I65" i="1"/>
  <c r="A21" i="2" s="1"/>
  <c r="K65" i="1"/>
  <c r="I68" i="1"/>
  <c r="K68" i="1"/>
  <c r="I66" i="1"/>
  <c r="K66" i="1"/>
  <c r="I71" i="1"/>
  <c r="A22" i="2" s="1"/>
  <c r="K71" i="1"/>
  <c r="I67" i="1"/>
  <c r="K67" i="1"/>
  <c r="I72" i="1"/>
  <c r="K72" i="1"/>
  <c r="I70" i="1" l="1"/>
  <c r="K70" i="1"/>
  <c r="I88" i="1"/>
  <c r="K88" i="1"/>
  <c r="I93" i="1"/>
  <c r="A29" i="2" s="1"/>
  <c r="K93" i="1"/>
  <c r="I86" i="1"/>
  <c r="A28" i="2" s="1"/>
  <c r="K86" i="1"/>
  <c r="I91" i="1" l="1"/>
  <c r="K91" i="1"/>
  <c r="I89" i="1"/>
  <c r="K89" i="1"/>
  <c r="I87" i="1"/>
  <c r="K87" i="1"/>
  <c r="K5" i="1"/>
  <c r="K6" i="1"/>
  <c r="K7" i="1"/>
  <c r="K9" i="1"/>
  <c r="K10" i="1"/>
  <c r="K11" i="1"/>
  <c r="K12" i="1"/>
  <c r="K13" i="1"/>
  <c r="K14" i="1"/>
  <c r="K15" i="1"/>
  <c r="K16" i="1"/>
  <c r="K17" i="1"/>
  <c r="K18" i="1"/>
  <c r="K22" i="1"/>
  <c r="K23" i="1"/>
  <c r="K24" i="1"/>
  <c r="K25" i="1"/>
  <c r="K26" i="1"/>
  <c r="K30" i="1"/>
  <c r="K31" i="1"/>
  <c r="K33" i="1"/>
  <c r="K34" i="1"/>
  <c r="K39" i="1"/>
  <c r="K40" i="1"/>
  <c r="K41" i="1"/>
  <c r="K42" i="1"/>
  <c r="K43" i="1"/>
  <c r="K44" i="1"/>
  <c r="K45" i="1"/>
  <c r="K46" i="1"/>
  <c r="K47" i="1"/>
  <c r="K51" i="1"/>
  <c r="K52" i="1"/>
  <c r="K53" i="1"/>
  <c r="K54" i="1"/>
  <c r="K55" i="1"/>
  <c r="K56" i="1"/>
  <c r="K57" i="1"/>
  <c r="K58" i="1"/>
  <c r="K62" i="1"/>
  <c r="K63" i="1"/>
  <c r="K64" i="1"/>
  <c r="K69" i="1"/>
  <c r="K84" i="1"/>
  <c r="K85" i="1"/>
  <c r="K79" i="1"/>
  <c r="K78" i="1"/>
  <c r="K80" i="1"/>
  <c r="K81" i="1"/>
  <c r="K82" i="1"/>
  <c r="K83" i="1"/>
  <c r="K107" i="1"/>
  <c r="K108" i="1"/>
  <c r="K109" i="1"/>
  <c r="K110" i="1"/>
  <c r="K111" i="1"/>
  <c r="K112" i="1"/>
  <c r="K115" i="1"/>
  <c r="K116" i="1"/>
  <c r="K117" i="1"/>
  <c r="K118" i="1"/>
  <c r="K121" i="1"/>
  <c r="K122" i="1"/>
  <c r="K123" i="1"/>
  <c r="K124" i="1"/>
  <c r="K127" i="1"/>
  <c r="K129" i="1"/>
  <c r="K130" i="1"/>
  <c r="K131" i="1"/>
  <c r="K132" i="1"/>
  <c r="K133" i="1"/>
  <c r="K134" i="1"/>
  <c r="K92" i="1"/>
  <c r="K94" i="1"/>
  <c r="K95" i="1"/>
  <c r="K96" i="1"/>
  <c r="K97" i="1"/>
  <c r="K98" i="1"/>
  <c r="K99" i="1"/>
  <c r="K100" i="1"/>
  <c r="K101" i="1"/>
  <c r="K135" i="1"/>
  <c r="K137" i="1"/>
  <c r="K141" i="1"/>
  <c r="K143" i="1"/>
  <c r="K162" i="1"/>
  <c r="K179" i="1"/>
  <c r="I69" i="1"/>
  <c r="I64" i="1"/>
  <c r="A20" i="2" s="1"/>
  <c r="I63" i="1"/>
  <c r="I62" i="1"/>
  <c r="I85" i="1"/>
  <c r="I132" i="1" l="1"/>
  <c r="I4" i="1"/>
  <c r="D3" i="10" s="1"/>
  <c r="I5" i="1"/>
  <c r="D14" i="10" s="1"/>
  <c r="I6" i="1"/>
  <c r="D4" i="10" s="1"/>
  <c r="I7" i="1"/>
  <c r="E7" i="9" s="1"/>
  <c r="I9" i="1"/>
  <c r="A8" i="2" s="1"/>
  <c r="I10" i="1"/>
  <c r="A9" i="2" s="1"/>
  <c r="I11" i="1"/>
  <c r="A10" i="2" s="1"/>
  <c r="I12" i="1"/>
  <c r="A11" i="2" s="1"/>
  <c r="I13" i="1"/>
  <c r="I14" i="1"/>
  <c r="I15" i="1"/>
  <c r="I16" i="1"/>
  <c r="I17" i="1"/>
  <c r="I18" i="1"/>
  <c r="I22" i="1"/>
  <c r="I23" i="1"/>
  <c r="I24" i="1"/>
  <c r="I25" i="1"/>
  <c r="I26" i="1"/>
  <c r="I30" i="1"/>
  <c r="I31" i="1"/>
  <c r="D15" i="10" s="1"/>
  <c r="I33" i="1"/>
  <c r="D16" i="10" s="1"/>
  <c r="I34" i="1"/>
  <c r="G12" i="9"/>
  <c r="E9" i="9"/>
  <c r="I39" i="1"/>
  <c r="I40" i="1"/>
  <c r="G21" i="9" s="1"/>
  <c r="I41" i="1"/>
  <c r="E21" i="9" s="1"/>
  <c r="I42" i="1"/>
  <c r="E19" i="9" s="1"/>
  <c r="I43" i="1"/>
  <c r="G19" i="9" s="1"/>
  <c r="I44" i="1"/>
  <c r="E20" i="9" s="1"/>
  <c r="I45" i="1"/>
  <c r="G20" i="9" s="1"/>
  <c r="I46" i="1"/>
  <c r="I47" i="1"/>
  <c r="I51" i="1"/>
  <c r="G5" i="9" s="1"/>
  <c r="I52" i="1"/>
  <c r="D22" i="10" s="1"/>
  <c r="I53" i="1"/>
  <c r="A19" i="2" s="1"/>
  <c r="I54" i="1"/>
  <c r="I55" i="1"/>
  <c r="I56" i="1"/>
  <c r="A15" i="2" s="1"/>
  <c r="I57" i="1"/>
  <c r="I58" i="1"/>
  <c r="I84" i="1"/>
  <c r="I79" i="1"/>
  <c r="A23" i="2" s="1"/>
  <c r="I78" i="1"/>
  <c r="I80" i="1"/>
  <c r="A24" i="2" s="1"/>
  <c r="I81" i="1"/>
  <c r="A25" i="2" s="1"/>
  <c r="I82" i="1"/>
  <c r="A26" i="2" s="1"/>
  <c r="I83" i="1"/>
  <c r="A27" i="2" s="1"/>
  <c r="I107" i="1"/>
  <c r="A40" i="2" s="1"/>
  <c r="I108" i="1"/>
  <c r="I109" i="1"/>
  <c r="I110" i="1"/>
  <c r="I111" i="1"/>
  <c r="I112" i="1"/>
  <c r="I115" i="1"/>
  <c r="A41" i="2" s="1"/>
  <c r="I116" i="1"/>
  <c r="A42" i="2" s="1"/>
  <c r="I117" i="1"/>
  <c r="A43" i="2" s="1"/>
  <c r="I118" i="1"/>
  <c r="I121" i="1"/>
  <c r="I122" i="1"/>
  <c r="I123" i="1"/>
  <c r="I124" i="1"/>
  <c r="I127" i="1"/>
  <c r="I129" i="1"/>
  <c r="I130" i="1"/>
  <c r="I131" i="1"/>
  <c r="I133" i="1"/>
  <c r="I134" i="1"/>
  <c r="I92" i="1"/>
  <c r="I94" i="1"/>
  <c r="A30" i="2" s="1"/>
  <c r="I95" i="1"/>
  <c r="A31" i="2" s="1"/>
  <c r="I96" i="1"/>
  <c r="I97" i="1"/>
  <c r="I98" i="1"/>
  <c r="I99" i="1"/>
  <c r="A35" i="2" s="1"/>
  <c r="I100" i="1"/>
  <c r="A36" i="2" s="1"/>
  <c r="I101" i="1"/>
  <c r="A37" i="2" s="1"/>
  <c r="I135" i="1"/>
  <c r="I137" i="1"/>
  <c r="I141" i="1"/>
  <c r="I143" i="1"/>
  <c r="I162" i="1"/>
  <c r="I179" i="1"/>
  <c r="G8" i="9" l="1"/>
  <c r="F17" i="10"/>
  <c r="F15" i="10"/>
  <c r="G6" i="9"/>
  <c r="E12" i="9"/>
  <c r="D13" i="10"/>
  <c r="E8" i="9"/>
  <c r="D17" i="10"/>
  <c r="E6" i="9"/>
  <c r="D6" i="10"/>
  <c r="D7" i="10"/>
  <c r="A18" i="2"/>
  <c r="E5" i="9"/>
  <c r="A14" i="2"/>
  <c r="G17" i="9"/>
  <c r="E17" i="9"/>
  <c r="G16" i="9"/>
  <c r="E16" i="9"/>
  <c r="A33" i="2"/>
  <c r="A34" i="2"/>
  <c r="A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泉久保　亜希</author>
  </authors>
  <commentList>
    <comment ref="B27" authorId="0" shapeId="0" xr:uid="{D8472588-B1BE-441D-A3BD-F1DD6C3AA359}">
      <text>
        <r>
          <rPr>
            <b/>
            <sz val="9"/>
            <color indexed="81"/>
            <rFont val="MS P ゴシック"/>
            <family val="3"/>
            <charset val="128"/>
          </rPr>
          <t>改訂履歴の更新手順
①30行目全体を選択して右クリック→挿入をクリック
②29行目のB列～E列をコピー、30行目に貼り付け
③最新の更新日等を29行目に入力する</t>
        </r>
        <r>
          <rPr>
            <sz val="9"/>
            <color indexed="81"/>
            <rFont val="MS P ゴシック"/>
            <family val="3"/>
            <charset val="128"/>
          </rPr>
          <t xml:space="preserve">
</t>
        </r>
      </text>
    </comment>
  </commentList>
</comments>
</file>

<file path=xl/sharedStrings.xml><?xml version="1.0" encoding="utf-8"?>
<sst xmlns="http://schemas.openxmlformats.org/spreadsheetml/2006/main" count="2041" uniqueCount="941">
  <si>
    <t>公立大学法人横浜市立大学附属病院　ヒアリング・QAシート</t>
    <rPh sb="0" eb="6">
      <t>コウリツダイガクホウジン</t>
    </rPh>
    <rPh sb="6" eb="16">
      <t>ヨコハマシリツダイガクフゾクビョウイン</t>
    </rPh>
    <phoneticPr fontId="2"/>
  </si>
  <si>
    <t>１．本資料の目的</t>
    <rPh sb="2" eb="3">
      <t>ホン</t>
    </rPh>
    <rPh sb="3" eb="5">
      <t>シリョウ</t>
    </rPh>
    <rPh sb="6" eb="8">
      <t>モクテキ</t>
    </rPh>
    <phoneticPr fontId="2"/>
  </si>
  <si>
    <t>・治験の依頼から開始までに、各担当者が必要な情報を一元化し共有すること</t>
    <rPh sb="1" eb="3">
      <t>チケン</t>
    </rPh>
    <rPh sb="4" eb="6">
      <t>イライ</t>
    </rPh>
    <rPh sb="8" eb="10">
      <t>カイシ</t>
    </rPh>
    <phoneticPr fontId="2"/>
  </si>
  <si>
    <t>・ヒアリングシートは、データベース等の情報管理に活用しやすい形式とすること（1行1レコード、セル結合しない）</t>
    <phoneticPr fontId="2"/>
  </si>
  <si>
    <t>２．各シートについて</t>
    <rPh sb="2" eb="3">
      <t>カク</t>
    </rPh>
    <phoneticPr fontId="14"/>
  </si>
  <si>
    <t>・治験の依頼から開始までの流れ</t>
    <rPh sb="8" eb="10">
      <t>カイシ</t>
    </rPh>
    <phoneticPr fontId="2"/>
  </si>
  <si>
    <t>　初回審査までに必要な手続きを記載しています。</t>
    <rPh sb="1" eb="3">
      <t>ショカイ</t>
    </rPh>
    <rPh sb="3" eb="5">
      <t>シンサ</t>
    </rPh>
    <rPh sb="8" eb="10">
      <t>ヒツヨウ</t>
    </rPh>
    <rPh sb="11" eb="13">
      <t>テツヅ</t>
    </rPh>
    <rPh sb="15" eb="17">
      <t>キサイ</t>
    </rPh>
    <phoneticPr fontId="2"/>
  </si>
  <si>
    <t>　※事務局から別途「治験事務局担当者・IRBスケジュール一覧表」を入手してください。</t>
    <rPh sb="2" eb="5">
      <t>ジムキョク</t>
    </rPh>
    <phoneticPr fontId="2"/>
  </si>
  <si>
    <t>・ヒアリングシート</t>
    <phoneticPr fontId="2"/>
  </si>
  <si>
    <t>・ヒアリングシート_治験使用薬</t>
    <rPh sb="10" eb="15">
      <t>チケンシヨウヤク</t>
    </rPh>
    <phoneticPr fontId="2"/>
  </si>
  <si>
    <t>　ヒアリング実施前に作成が必要な資料です。</t>
    <rPh sb="6" eb="8">
      <t>ジッシ</t>
    </rPh>
    <rPh sb="8" eb="9">
      <t>マエ</t>
    </rPh>
    <rPh sb="10" eb="12">
      <t>サクセイ</t>
    </rPh>
    <rPh sb="13" eb="15">
      <t>ヒツヨウ</t>
    </rPh>
    <rPh sb="16" eb="18">
      <t>シリョウ</t>
    </rPh>
    <phoneticPr fontId="2"/>
  </si>
  <si>
    <t>　ヒアリング終了後、確認中の項目は随時更新し、キックオフミーティング開催までに固定してください。</t>
    <rPh sb="34" eb="36">
      <t>カイサイ</t>
    </rPh>
    <rPh sb="39" eb="41">
      <t>コテイ</t>
    </rPh>
    <phoneticPr fontId="2"/>
  </si>
  <si>
    <t>・QAシート</t>
    <phoneticPr fontId="2"/>
  </si>
  <si>
    <t>　ヒアリング終了後に作成が必要な資料です。</t>
    <rPh sb="6" eb="9">
      <t>シュウリョウゴ</t>
    </rPh>
    <rPh sb="10" eb="12">
      <t>サクセイ</t>
    </rPh>
    <rPh sb="13" eb="15">
      <t>ヒツヨウ</t>
    </rPh>
    <rPh sb="16" eb="18">
      <t>シリョウ</t>
    </rPh>
    <phoneticPr fontId="2"/>
  </si>
  <si>
    <t>・回答選択肢</t>
    <phoneticPr fontId="2"/>
  </si>
  <si>
    <t>　ヒアリングシート内でリストを使用しているセルの元データです。</t>
    <rPh sb="9" eb="10">
      <t>ナイ</t>
    </rPh>
    <rPh sb="15" eb="17">
      <t>シヨウ</t>
    </rPh>
    <phoneticPr fontId="2"/>
  </si>
  <si>
    <t>・治験の概要に関する説明文書</t>
    <phoneticPr fontId="2"/>
  </si>
  <si>
    <t>　院内IRBの初回審査時に必要となる資料です。</t>
    <rPh sb="7" eb="9">
      <t>ショカイ</t>
    </rPh>
    <rPh sb="9" eb="11">
      <t>シンサ</t>
    </rPh>
    <rPh sb="11" eb="12">
      <t>ジ</t>
    </rPh>
    <rPh sb="13" eb="15">
      <t>ヒツヨウ</t>
    </rPh>
    <rPh sb="18" eb="20">
      <t>シリョウ</t>
    </rPh>
    <phoneticPr fontId="2"/>
  </si>
  <si>
    <t>・Agathaシステム試験登録情報</t>
    <phoneticPr fontId="2"/>
  </si>
  <si>
    <t>　ヒアリング終了後、事務局は、Agathaシステムに当該試験のワークスペースを作成します。</t>
    <rPh sb="6" eb="9">
      <t>シュウリョウゴ</t>
    </rPh>
    <rPh sb="26" eb="28">
      <t>トウガイ</t>
    </rPh>
    <rPh sb="28" eb="30">
      <t>シケン</t>
    </rPh>
    <rPh sb="39" eb="41">
      <t>サクセイ</t>
    </rPh>
    <phoneticPr fontId="2"/>
  </si>
  <si>
    <t>　作成に必要な情報を、ヒアリングシートから本シートに引用しています。</t>
    <rPh sb="1" eb="3">
      <t>サクセイ</t>
    </rPh>
    <rPh sb="4" eb="6">
      <t>ヒツヨウ</t>
    </rPh>
    <rPh sb="7" eb="9">
      <t>ジョウホウ</t>
    </rPh>
    <rPh sb="21" eb="22">
      <t>ホン</t>
    </rPh>
    <rPh sb="26" eb="28">
      <t>インヨウ</t>
    </rPh>
    <phoneticPr fontId="2"/>
  </si>
  <si>
    <t>　審査不参加者は、当該試験の責任医師または分担医師が院内IRB委員の場合に入力が必要です。</t>
    <rPh sb="1" eb="3">
      <t>シンサ</t>
    </rPh>
    <rPh sb="3" eb="6">
      <t>フサンカ</t>
    </rPh>
    <rPh sb="6" eb="7">
      <t>シャ</t>
    </rPh>
    <rPh sb="9" eb="13">
      <t>トウガイシケン</t>
    </rPh>
    <rPh sb="14" eb="16">
      <t>セキニン</t>
    </rPh>
    <rPh sb="16" eb="18">
      <t>イシ</t>
    </rPh>
    <rPh sb="21" eb="25">
      <t>ブンタンイシ</t>
    </rPh>
    <rPh sb="34" eb="36">
      <t>バアイ</t>
    </rPh>
    <rPh sb="37" eb="39">
      <t>ニュウリョク</t>
    </rPh>
    <rPh sb="40" eb="42">
      <t>ヒツヨウ</t>
    </rPh>
    <phoneticPr fontId="2"/>
  </si>
  <si>
    <t>３．改訂履歴</t>
    <rPh sb="2" eb="4">
      <t>カイテイ</t>
    </rPh>
    <rPh sb="4" eb="6">
      <t>リレキ</t>
    </rPh>
    <phoneticPr fontId="14"/>
  </si>
  <si>
    <t>作成日・改訂日</t>
    <rPh sb="0" eb="3">
      <t>サクセイビ</t>
    </rPh>
    <rPh sb="4" eb="6">
      <t>カイテイ</t>
    </rPh>
    <rPh sb="6" eb="7">
      <t>ヒ</t>
    </rPh>
    <phoneticPr fontId="14"/>
  </si>
  <si>
    <t>版数</t>
    <rPh sb="0" eb="2">
      <t>ハンスウ</t>
    </rPh>
    <phoneticPr fontId="14"/>
  </si>
  <si>
    <t>改訂箇所</t>
    <rPh sb="0" eb="2">
      <t>カイテイ</t>
    </rPh>
    <rPh sb="2" eb="4">
      <t>カショ</t>
    </rPh>
    <phoneticPr fontId="14"/>
  </si>
  <si>
    <t>改訂内容</t>
    <rPh sb="0" eb="2">
      <t>カイテイ</t>
    </rPh>
    <rPh sb="2" eb="4">
      <t>ナイヨウ</t>
    </rPh>
    <phoneticPr fontId="15"/>
  </si>
  <si>
    <t>Ver.2.0</t>
    <phoneticPr fontId="2"/>
  </si>
  <si>
    <t>全般</t>
    <rPh sb="0" eb="2">
      <t>ゼンパン</t>
    </rPh>
    <phoneticPr fontId="2"/>
  </si>
  <si>
    <t xml:space="preserve">・「治験・製造販売後臨床試験の取扱いについて」と「ヒアリングシート」を分離
</t>
    <rPh sb="2" eb="4">
      <t>チケン</t>
    </rPh>
    <rPh sb="5" eb="14">
      <t>セイゾウハンバイゴリンショウシケン</t>
    </rPh>
    <rPh sb="15" eb="17">
      <t>トリアツカ</t>
    </rPh>
    <rPh sb="35" eb="37">
      <t>ブンリ</t>
    </rPh>
    <phoneticPr fontId="2"/>
  </si>
  <si>
    <t>はじめにお読みください</t>
    <rPh sb="5" eb="6">
      <t>ヨ</t>
    </rPh>
    <phoneticPr fontId="2"/>
  </si>
  <si>
    <t xml:space="preserve">「改訂履歴」3番目に入れ替え
</t>
    <rPh sb="7" eb="9">
      <t>バンメ</t>
    </rPh>
    <rPh sb="10" eb="11">
      <t>イ</t>
    </rPh>
    <rPh sb="12" eb="13">
      <t>カ</t>
    </rPh>
    <phoneticPr fontId="2"/>
  </si>
  <si>
    <t>治験の依頼から開始までの流れ</t>
    <phoneticPr fontId="2"/>
  </si>
  <si>
    <t>最新の運用に合わせて記載整備</t>
    <rPh sb="0" eb="2">
      <t>サイシン</t>
    </rPh>
    <rPh sb="3" eb="5">
      <t>ウンヨウ</t>
    </rPh>
    <rPh sb="6" eb="7">
      <t>ア</t>
    </rPh>
    <rPh sb="10" eb="12">
      <t>キサイ</t>
    </rPh>
    <rPh sb="12" eb="14">
      <t>セイビ</t>
    </rPh>
    <phoneticPr fontId="2"/>
  </si>
  <si>
    <t>ヒアリングシート
・全般</t>
    <phoneticPr fontId="2"/>
  </si>
  <si>
    <t>印刷向きの調整、行/列の間隔調整、各種SOP改正に伴う備考欄の記載整備</t>
    <rPh sb="0" eb="2">
      <t>インサツ</t>
    </rPh>
    <rPh sb="2" eb="3">
      <t>ム</t>
    </rPh>
    <rPh sb="5" eb="7">
      <t>チョウセイ</t>
    </rPh>
    <rPh sb="17" eb="19">
      <t>カクシュ</t>
    </rPh>
    <phoneticPr fontId="2"/>
  </si>
  <si>
    <t>・中分類：担当モニター</t>
    <rPh sb="1" eb="4">
      <t>チュウブンルイ</t>
    </rPh>
    <rPh sb="5" eb="7">
      <t>タントウ</t>
    </rPh>
    <phoneticPr fontId="2"/>
  </si>
  <si>
    <r>
      <t xml:space="preserve">※新設
No.18：書類送付先_部署名の回答欄を挿入
</t>
    </r>
    <r>
      <rPr>
        <b/>
        <sz val="11"/>
        <color rgb="FF000000"/>
        <rFont val="Meiryo UI"/>
        <family val="3"/>
        <charset val="128"/>
      </rPr>
      <t>⇒No.18~24を1番ずつ繰り下げ</t>
    </r>
    <phoneticPr fontId="2"/>
  </si>
  <si>
    <t>・中分類：担当モニター_非盲検</t>
    <rPh sb="1" eb="4">
      <t>チュウブンルイ</t>
    </rPh>
    <rPh sb="5" eb="7">
      <t>タントウ</t>
    </rPh>
    <rPh sb="12" eb="15">
      <t>ヒモウケン</t>
    </rPh>
    <phoneticPr fontId="2"/>
  </si>
  <si>
    <r>
      <t xml:space="preserve">※新設
No.26：書類送付先_部署名の回答欄を挿入
</t>
    </r>
    <r>
      <rPr>
        <b/>
        <sz val="11"/>
        <color rgb="FF000000"/>
        <rFont val="Meiryo UI"/>
        <family val="3"/>
        <charset val="128"/>
      </rPr>
      <t>⇒No.25~31を2番ずつ繰り下げ</t>
    </r>
    <phoneticPr fontId="2"/>
  </si>
  <si>
    <t>・中分類：ターゲットIRB</t>
    <rPh sb="1" eb="4">
      <t>チュウブンルイ</t>
    </rPh>
    <phoneticPr fontId="2"/>
  </si>
  <si>
    <r>
      <t xml:space="preserve">※新設
No.34：審査IRBの回答欄を挿入
</t>
    </r>
    <r>
      <rPr>
        <b/>
        <sz val="11"/>
        <color rgb="FF000000"/>
        <rFont val="Meiryo UI"/>
        <family val="3"/>
        <charset val="128"/>
      </rPr>
      <t>⇒No.32~42を3番ずつ繰り下げ</t>
    </r>
    <phoneticPr fontId="2"/>
  </si>
  <si>
    <t xml:space="preserve">※新設
・中分類：ミーティング開催日
</t>
    <rPh sb="5" eb="8">
      <t>チュウブンルイ</t>
    </rPh>
    <rPh sb="15" eb="18">
      <t>カイサイビ</t>
    </rPh>
    <phoneticPr fontId="2"/>
  </si>
  <si>
    <r>
      <t xml:space="preserve">No.46,47：各種ミーティング(KOM,SUM)開催日の回答欄を挿入
</t>
    </r>
    <r>
      <rPr>
        <b/>
        <sz val="11"/>
        <color rgb="FF000000"/>
        <rFont val="Meiryo UI"/>
        <family val="3"/>
        <charset val="128"/>
      </rPr>
      <t>⇒No.43~50を5番ずつ繰り下げ</t>
    </r>
    <phoneticPr fontId="2"/>
  </si>
  <si>
    <t>・中分類：施設情報</t>
    <rPh sb="1" eb="4">
      <t>チュウブンルイ</t>
    </rPh>
    <rPh sb="5" eb="9">
      <t>シセツジョウホウ</t>
    </rPh>
    <phoneticPr fontId="2"/>
  </si>
  <si>
    <r>
      <t xml:space="preserve">No.48：実施診療科に「核医学診療科」追加
No.53：小分類の名称変更
「SMO会社名」→「SMO_CRC業務支援」
※新設
No.56～58：SMO_事務局業務支援、SMO_その他業務支援、R-SDVの利用の回答欄を挿入
</t>
    </r>
    <r>
      <rPr>
        <b/>
        <sz val="11"/>
        <color theme="1"/>
        <rFont val="Meiryo UI"/>
        <family val="3"/>
        <charset val="128"/>
      </rPr>
      <t>⇒No.51~78を8番ずつ繰り下げ</t>
    </r>
    <rPh sb="82" eb="84">
      <t>ギョウム</t>
    </rPh>
    <rPh sb="84" eb="86">
      <t>シエン</t>
    </rPh>
    <rPh sb="93" eb="94">
      <t>タ</t>
    </rPh>
    <rPh sb="94" eb="96">
      <t>ギョウム</t>
    </rPh>
    <rPh sb="96" eb="98">
      <t>シエン</t>
    </rPh>
    <rPh sb="105" eb="107">
      <t>リヨウ</t>
    </rPh>
    <phoneticPr fontId="2"/>
  </si>
  <si>
    <t>・中分類：同意説明文書</t>
    <rPh sb="1" eb="4">
      <t>チュウブンルイ</t>
    </rPh>
    <rPh sb="5" eb="11">
      <t>ドウイセツメイブンショ</t>
    </rPh>
    <phoneticPr fontId="2"/>
  </si>
  <si>
    <t>No.84：小分類の名称変更「ICF_当院雛形の使用」→「ICF_共通テンプレートの使用」</t>
    <rPh sb="6" eb="9">
      <t>ショウブンルイ</t>
    </rPh>
    <rPh sb="10" eb="12">
      <t>メイショウ</t>
    </rPh>
    <rPh sb="12" eb="14">
      <t>ヘンコウ</t>
    </rPh>
    <phoneticPr fontId="2"/>
  </si>
  <si>
    <r>
      <t xml:space="preserve">※新設
No.87：利益相反に関する記載の有無の回答欄を挿入
</t>
    </r>
    <r>
      <rPr>
        <b/>
        <sz val="11"/>
        <color theme="1"/>
        <rFont val="Meiryo UI"/>
        <family val="3"/>
        <charset val="128"/>
      </rPr>
      <t>⇒No.79～115を9番ずつ繰り下げ</t>
    </r>
    <rPh sb="1" eb="3">
      <t>シンセツ</t>
    </rPh>
    <rPh sb="24" eb="26">
      <t>カイトウ</t>
    </rPh>
    <rPh sb="26" eb="27">
      <t>ラン</t>
    </rPh>
    <rPh sb="28" eb="30">
      <t>ソウニュウ</t>
    </rPh>
    <phoneticPr fontId="2"/>
  </si>
  <si>
    <t>・中分類：付随する費用の負担</t>
    <rPh sb="1" eb="4">
      <t>チュウブンルイ</t>
    </rPh>
    <rPh sb="5" eb="7">
      <t>フズイ</t>
    </rPh>
    <rPh sb="9" eb="11">
      <t>ヒヨウ</t>
    </rPh>
    <rPh sb="12" eb="14">
      <t>フタン</t>
    </rPh>
    <phoneticPr fontId="2"/>
  </si>
  <si>
    <t>No.116：小分類の名称変更「検査」→「処置・手術など」</t>
    <rPh sb="7" eb="10">
      <t>ショウブンルイ</t>
    </rPh>
    <rPh sb="11" eb="13">
      <t>メイショウ</t>
    </rPh>
    <rPh sb="13" eb="15">
      <t>ヘンコウ</t>
    </rPh>
    <rPh sb="16" eb="18">
      <t>ケンサ</t>
    </rPh>
    <rPh sb="21" eb="23">
      <t>ショチ</t>
    </rPh>
    <rPh sb="24" eb="26">
      <t>シュジュツ</t>
    </rPh>
    <phoneticPr fontId="2"/>
  </si>
  <si>
    <t>・中分類：被験者負担軽減費</t>
    <rPh sb="1" eb="4">
      <t>チュウブンルイ</t>
    </rPh>
    <rPh sb="5" eb="8">
      <t>ヒケンシャ</t>
    </rPh>
    <rPh sb="8" eb="10">
      <t>フタン</t>
    </rPh>
    <rPh sb="10" eb="12">
      <t>ケイゲン</t>
    </rPh>
    <rPh sb="12" eb="13">
      <t>ヒ</t>
    </rPh>
    <phoneticPr fontId="2"/>
  </si>
  <si>
    <r>
      <t xml:space="preserve">※新設
No.124：電話visitの回答欄を挿入
</t>
    </r>
    <r>
      <rPr>
        <b/>
        <sz val="11"/>
        <color theme="1"/>
        <rFont val="Meiryo UI"/>
        <family val="3"/>
        <charset val="128"/>
      </rPr>
      <t>⇒No.116～122を10番ずつ繰り下げ</t>
    </r>
    <rPh sb="11" eb="13">
      <t>デンワ</t>
    </rPh>
    <rPh sb="19" eb="22">
      <t>カイトウラン</t>
    </rPh>
    <rPh sb="23" eb="25">
      <t>ソウニュウ</t>
    </rPh>
    <rPh sb="40" eb="41">
      <t>バン</t>
    </rPh>
    <rPh sb="43" eb="44">
      <t>ク</t>
    </rPh>
    <rPh sb="45" eb="46">
      <t>サ</t>
    </rPh>
    <phoneticPr fontId="2"/>
  </si>
  <si>
    <t>・中分類：請求書</t>
    <phoneticPr fontId="2"/>
  </si>
  <si>
    <r>
      <t xml:space="preserve">※新設
No.132：振込名義人_会社名の回答欄を挿入
</t>
    </r>
    <r>
      <rPr>
        <b/>
        <sz val="11"/>
        <color rgb="FF000000"/>
        <rFont val="Meiryo UI"/>
        <family val="3"/>
        <charset val="128"/>
      </rPr>
      <t xml:space="preserve">⇒No.123~126を11番ずつ繰り下げ
</t>
    </r>
    <r>
      <rPr>
        <sz val="11"/>
        <color rgb="FF000000"/>
        <rFont val="Meiryo UI"/>
        <family val="3"/>
        <charset val="128"/>
      </rPr>
      <t xml:space="preserve">
※削除
振込名義人_所在地、振込名義人_氏名、納付期限までの支払い
※新設
No.135,136：請求書送付先_部署名,氏名の回答欄を挿入
</t>
    </r>
    <r>
      <rPr>
        <b/>
        <sz val="11"/>
        <color rgb="FF000000"/>
        <rFont val="Meiryo UI"/>
        <family val="3"/>
        <charset val="128"/>
      </rPr>
      <t>⇒No.128～185を10番ずつ繰り下げ</t>
    </r>
    <rPh sb="71" eb="73">
      <t>シメイ</t>
    </rPh>
    <rPh sb="87" eb="89">
      <t>シンセツ</t>
    </rPh>
    <phoneticPr fontId="2"/>
  </si>
  <si>
    <t>・中分類：治験薬関連</t>
    <rPh sb="1" eb="4">
      <t>チュウブンルイ</t>
    </rPh>
    <rPh sb="5" eb="8">
      <t>チケンヤク</t>
    </rPh>
    <rPh sb="8" eb="10">
      <t>カンレン</t>
    </rPh>
    <phoneticPr fontId="2"/>
  </si>
  <si>
    <r>
      <t xml:space="preserve">※新設
No.198：閉鎖式器具の使用の回答欄を挿入
</t>
    </r>
    <r>
      <rPr>
        <b/>
        <sz val="11"/>
        <color rgb="FF000000"/>
        <rFont val="Meiryo UI"/>
        <family val="3"/>
        <charset val="128"/>
      </rPr>
      <t>⇒No.186以降を11番ずつ繰り下げ</t>
    </r>
    <phoneticPr fontId="2"/>
  </si>
  <si>
    <t xml:space="preserve">No.203,204：設問(小分類)の明確化
</t>
    <rPh sb="11" eb="13">
      <t>セツモン</t>
    </rPh>
    <rPh sb="14" eb="17">
      <t>ショウブンルイ</t>
    </rPh>
    <rPh sb="19" eb="22">
      <t>メイカクカ</t>
    </rPh>
    <phoneticPr fontId="2"/>
  </si>
  <si>
    <t>治験の概要に関する説明文書</t>
    <phoneticPr fontId="2"/>
  </si>
  <si>
    <t>院内IRBのみ使用する旨を明記</t>
    <rPh sb="0" eb="2">
      <t>インナイ</t>
    </rPh>
    <rPh sb="7" eb="9">
      <t>シヨウ</t>
    </rPh>
    <rPh sb="11" eb="12">
      <t>ムネ</t>
    </rPh>
    <rPh sb="13" eb="15">
      <t>メイキ</t>
    </rPh>
    <phoneticPr fontId="2"/>
  </si>
  <si>
    <t>Agathaシステム試験登録情報</t>
    <phoneticPr fontId="2"/>
  </si>
  <si>
    <t>委員会情報：外部IRBの明確化</t>
    <rPh sb="0" eb="3">
      <t>イインカイ</t>
    </rPh>
    <rPh sb="3" eb="5">
      <t>ジョウホウ</t>
    </rPh>
    <rPh sb="6" eb="8">
      <t>ガイブ</t>
    </rPh>
    <rPh sb="12" eb="15">
      <t>メイカクカ</t>
    </rPh>
    <phoneticPr fontId="2"/>
  </si>
  <si>
    <t>Ver.1.2</t>
    <phoneticPr fontId="2"/>
  </si>
  <si>
    <t>ヒアリングシート
No.3,18,30,38,172,176,177
備考</t>
    <rPh sb="35" eb="37">
      <t>ビコウ</t>
    </rPh>
    <phoneticPr fontId="2"/>
  </si>
  <si>
    <t>明確化のため</t>
    <rPh sb="0" eb="3">
      <t>メイカクカ</t>
    </rPh>
    <phoneticPr fontId="2"/>
  </si>
  <si>
    <t>ヒアリングシート
No.12～17
中分類</t>
    <rPh sb="18" eb="21">
      <t>チュウブンルイ</t>
    </rPh>
    <phoneticPr fontId="2"/>
  </si>
  <si>
    <t>ヒアリングシート
No.43
回答選択肢</t>
    <rPh sb="15" eb="20">
      <t>カイトウセンタクシ</t>
    </rPh>
    <phoneticPr fontId="2"/>
  </si>
  <si>
    <t>「消化器内科（肝胆膵消化器病）」追加のため</t>
    <phoneticPr fontId="2"/>
  </si>
  <si>
    <t>ヒアリングシート
No.48
回答欄</t>
    <rPh sb="15" eb="17">
      <t>カイトウ</t>
    </rPh>
    <rPh sb="17" eb="18">
      <t>ラン</t>
    </rPh>
    <phoneticPr fontId="2"/>
  </si>
  <si>
    <t>入力からリスト選択へ変更</t>
    <rPh sb="0" eb="2">
      <t>ニュウリョク</t>
    </rPh>
    <rPh sb="7" eb="9">
      <t>センタク</t>
    </rPh>
    <rPh sb="10" eb="12">
      <t>ヘンコウ</t>
    </rPh>
    <phoneticPr fontId="2"/>
  </si>
  <si>
    <t>ヒアリングシートから引用する情報を更新</t>
    <rPh sb="10" eb="12">
      <t>インヨウ</t>
    </rPh>
    <rPh sb="14" eb="16">
      <t>ジョウホウ</t>
    </rPh>
    <rPh sb="17" eb="19">
      <t>コウシン</t>
    </rPh>
    <phoneticPr fontId="2"/>
  </si>
  <si>
    <t>Ver.1.1</t>
    <phoneticPr fontId="2"/>
  </si>
  <si>
    <t xml:space="preserve">記載整備のため
</t>
    <rPh sb="0" eb="4">
      <t>キサイセイビ</t>
    </rPh>
    <phoneticPr fontId="2"/>
  </si>
  <si>
    <t>Ver.1.0</t>
  </si>
  <si>
    <t>─</t>
    <phoneticPr fontId="14"/>
  </si>
  <si>
    <t>Excel版新規作成</t>
    <rPh sb="0" eb="6">
      <t>エクセルバン</t>
    </rPh>
    <rPh sb="6" eb="8">
      <t>シンキ</t>
    </rPh>
    <rPh sb="8" eb="10">
      <t>サクセイ</t>
    </rPh>
    <phoneticPr fontId="14"/>
  </si>
  <si>
    <t>１．ご依頼を検討されている方</t>
    <rPh sb="3" eb="5">
      <t>イライ</t>
    </rPh>
    <rPh sb="6" eb="8">
      <t>ケントウ</t>
    </rPh>
    <rPh sb="13" eb="14">
      <t>カタ</t>
    </rPh>
    <phoneticPr fontId="2"/>
  </si>
  <si>
    <t>◎医師に実施の意向を確認する前に、臨床試験管理室 治験事務局までメールにてご連絡をお願いいたします。</t>
    <rPh sb="1" eb="3">
      <t>イシ</t>
    </rPh>
    <rPh sb="4" eb="6">
      <t>ジッシ</t>
    </rPh>
    <rPh sb="7" eb="9">
      <t>イコウ</t>
    </rPh>
    <rPh sb="10" eb="12">
      <t>カクニン</t>
    </rPh>
    <rPh sb="14" eb="15">
      <t>マエ</t>
    </rPh>
    <phoneticPr fontId="2"/>
  </si>
  <si>
    <t>メール</t>
    <phoneticPr fontId="2"/>
  </si>
  <si>
    <t>chiken@yokohama-cu.ac.jp</t>
    <phoneticPr fontId="2"/>
  </si>
  <si>
    <t>※</t>
    <phoneticPr fontId="2"/>
  </si>
  <si>
    <t>治験依頼者は、治験責任医師の適格性を判断する際に履歴書を確認しますが、英語の履歴書や治験分担医師の履歴書が必要である場合には、</t>
    <phoneticPr fontId="2"/>
  </si>
  <si>
    <t>選定の段階で治験責任医師にその旨を伝え、了承されてから次の段階の手続きを進めてください。</t>
    <phoneticPr fontId="2"/>
  </si>
  <si>
    <t>・施設選定にあたり、事務局とWeb面談を別途調整させていただきます。</t>
    <rPh sb="1" eb="3">
      <t>シセツ</t>
    </rPh>
    <rPh sb="10" eb="13">
      <t>ジムキョク</t>
    </rPh>
    <phoneticPr fontId="2"/>
  </si>
  <si>
    <t>IRB申請までの流れなどを確認させていただくと共に、要件・選定調査や申請に係るご質問を受け付けます。</t>
    <phoneticPr fontId="2"/>
  </si>
  <si>
    <t>外部IRBの利用、リモートSDVシステムについてもご相談ください。</t>
  </si>
  <si>
    <t>外部IRBを利用する場合、原則として治験事務局業務の一部をSMO(シミックヘルスケア・インスティテュート株式会社)へ委託します。</t>
    <rPh sb="6" eb="8">
      <t>リヨウ</t>
    </rPh>
    <rPh sb="10" eb="12">
      <t>バアイ</t>
    </rPh>
    <rPh sb="13" eb="15">
      <t>ゲンソク</t>
    </rPh>
    <rPh sb="18" eb="20">
      <t>チケン</t>
    </rPh>
    <rPh sb="20" eb="23">
      <t>ジムキョク</t>
    </rPh>
    <rPh sb="23" eb="25">
      <t>ギョウム</t>
    </rPh>
    <rPh sb="26" eb="28">
      <t>イチブ</t>
    </rPh>
    <rPh sb="52" eb="56">
      <t>カブシキガイシャ</t>
    </rPh>
    <rPh sb="58" eb="60">
      <t>イタク</t>
    </rPh>
    <phoneticPr fontId="2"/>
  </si>
  <si>
    <t>・CRC業務は、院内またはSMOのいずれかが対応します。</t>
    <rPh sb="4" eb="6">
      <t>ギョウム</t>
    </rPh>
    <phoneticPr fontId="2"/>
  </si>
  <si>
    <t>SMOに業務委託する場合、選定結果確認後に当院にてSMOを選定します。費用については選定後にSMO費用担当者と直接協議してください。</t>
    <rPh sb="13" eb="17">
      <t>センテイケッカ</t>
    </rPh>
    <rPh sb="17" eb="20">
      <t>カクニンゴ</t>
    </rPh>
    <rPh sb="21" eb="23">
      <t>トウイン</t>
    </rPh>
    <rPh sb="29" eb="31">
      <t>センテイ</t>
    </rPh>
    <rPh sb="35" eb="37">
      <t>ヒヨウ</t>
    </rPh>
    <rPh sb="42" eb="45">
      <t>センテイゴ</t>
    </rPh>
    <phoneticPr fontId="2"/>
  </si>
  <si>
    <t>当院とCRC業務について「治験等に関する提携基本契約」を締結しているSMO</t>
    <phoneticPr fontId="2"/>
  </si>
  <si>
    <t>株式会社EPLink</t>
    <phoneticPr fontId="2"/>
  </si>
  <si>
    <t>シミックヘルスケア・インスティテュート株式会社</t>
    <phoneticPr fontId="2"/>
  </si>
  <si>
    <t>ノイエス株式会社</t>
    <phoneticPr fontId="2"/>
  </si>
  <si>
    <t>株式会社医療システム研究所</t>
    <phoneticPr fontId="2"/>
  </si>
  <si>
    <t>２．責任医師との合意</t>
    <rPh sb="2" eb="4">
      <t>セキニン</t>
    </rPh>
    <rPh sb="4" eb="6">
      <t>イシ</t>
    </rPh>
    <rPh sb="8" eb="10">
      <t>ゴウイ</t>
    </rPh>
    <phoneticPr fontId="2"/>
  </si>
  <si>
    <t>・治験責任医師と協議し、事前に治験実施について了承(内諾)を得てください。</t>
    <phoneticPr fontId="2"/>
  </si>
  <si>
    <t>３．ヒアリングの日程調整、資料準備</t>
    <rPh sb="13" eb="15">
      <t>シリョウ</t>
    </rPh>
    <rPh sb="15" eb="17">
      <t>ジュンビ</t>
    </rPh>
    <phoneticPr fontId="2"/>
  </si>
  <si>
    <t>※原則、初回審査締切日の4週間前までにお願いします。</t>
    <phoneticPr fontId="2"/>
  </si>
  <si>
    <t>・プロトコル入手後、内容を把握する時間をいただいた後にヒアリングを実施します。</t>
    <rPh sb="6" eb="8">
      <t>ニュウシュ</t>
    </rPh>
    <phoneticPr fontId="2"/>
  </si>
  <si>
    <t>・ヒアリングの日程調整は担当CRCが行い、原則、就業時間内に実施します。</t>
    <phoneticPr fontId="2"/>
  </si>
  <si>
    <t>必要資料</t>
    <rPh sb="0" eb="2">
      <t>ヒツヨウ</t>
    </rPh>
    <rPh sb="2" eb="4">
      <t>シリョウ</t>
    </rPh>
    <phoneticPr fontId="2"/>
  </si>
  <si>
    <t>　プロトコル合意後速やかに、以下の資料を担当CRC宛てにご送付ください。必要部数についても、担当CRCにご相談ください。</t>
    <rPh sb="14" eb="16">
      <t>イカ</t>
    </rPh>
    <rPh sb="17" eb="19">
      <t>シリョウ</t>
    </rPh>
    <phoneticPr fontId="2"/>
  </si>
  <si>
    <t>⇒</t>
    <phoneticPr fontId="2"/>
  </si>
  <si>
    <t>・治験薬及び試験概要を説明するハンドアウト</t>
    <phoneticPr fontId="2"/>
  </si>
  <si>
    <t>・治験実施計画書</t>
    <phoneticPr fontId="2"/>
  </si>
  <si>
    <t>・治験薬概要書</t>
    <phoneticPr fontId="2"/>
  </si>
  <si>
    <t>・同意・説明文書（依頼者案）</t>
    <rPh sb="9" eb="12">
      <t>イライシャ</t>
    </rPh>
    <phoneticPr fontId="2"/>
  </si>
  <si>
    <t>・補償に関する資料</t>
    <rPh sb="1" eb="3">
      <t>ホショウ</t>
    </rPh>
    <rPh sb="4" eb="5">
      <t>カン</t>
    </rPh>
    <rPh sb="7" eb="9">
      <t>シリョウ</t>
    </rPh>
    <phoneticPr fontId="2"/>
  </si>
  <si>
    <t>・被験者へ配布する資料</t>
    <rPh sb="1" eb="4">
      <t>ヒケンシャ</t>
    </rPh>
    <rPh sb="5" eb="7">
      <t>ハイフ</t>
    </rPh>
    <rPh sb="9" eb="11">
      <t>シリョウ</t>
    </rPh>
    <phoneticPr fontId="2"/>
  </si>
  <si>
    <t>・被験者への支払いに関する資料</t>
    <rPh sb="1" eb="4">
      <t>ヒケンシャ</t>
    </rPh>
    <rPh sb="6" eb="8">
      <t>シハラ</t>
    </rPh>
    <rPh sb="10" eb="11">
      <t>カン</t>
    </rPh>
    <rPh sb="13" eb="15">
      <t>シリョウ</t>
    </rPh>
    <phoneticPr fontId="2"/>
  </si>
  <si>
    <t>・日本語版の各種マニュアル類（治験薬、検査、撮像など）</t>
    <rPh sb="13" eb="14">
      <t>ルイ</t>
    </rPh>
    <rPh sb="15" eb="17">
      <t>チケン</t>
    </rPh>
    <rPh sb="17" eb="18">
      <t>ヤク</t>
    </rPh>
    <rPh sb="19" eb="21">
      <t>ケンサ</t>
    </rPh>
    <rPh sb="22" eb="24">
      <t>サツゾウ</t>
    </rPh>
    <phoneticPr fontId="2"/>
  </si>
  <si>
    <t>原則、上記資料が揃っていない場合、ヒアリングは実施できません。</t>
    <rPh sb="0" eb="2">
      <t>ゲンソク</t>
    </rPh>
    <rPh sb="3" eb="5">
      <t>ジョウキ</t>
    </rPh>
    <rPh sb="5" eb="7">
      <t>シリョウ</t>
    </rPh>
    <rPh sb="8" eb="9">
      <t>ソロ</t>
    </rPh>
    <rPh sb="14" eb="16">
      <t>バアイ</t>
    </rPh>
    <rPh sb="23" eb="25">
      <t>ジッシ</t>
    </rPh>
    <phoneticPr fontId="2"/>
  </si>
  <si>
    <t>　資料送付先</t>
    <phoneticPr fontId="2"/>
  </si>
  <si>
    <t>院内CRC：</t>
    <phoneticPr fontId="2"/>
  </si>
  <si>
    <t>郵便番号</t>
  </si>
  <si>
    <t>236-0004</t>
  </si>
  <si>
    <t>所在地</t>
  </si>
  <si>
    <t>横浜市金沢区福浦3-9</t>
  </si>
  <si>
    <t>名称</t>
  </si>
  <si>
    <t>公立大学法人横浜市立大学附属病院</t>
  </si>
  <si>
    <t>建物名・宛先</t>
  </si>
  <si>
    <r>
      <t>研修棟2階・臨床薬理センター</t>
    </r>
    <r>
      <rPr>
        <sz val="11"/>
        <color rgb="FF000000"/>
        <rFont val="Meiryo UI"/>
        <family val="3"/>
        <charset val="128"/>
      </rPr>
      <t>　担当CRC宛</t>
    </r>
  </si>
  <si>
    <t>SMO-CRC：</t>
    <phoneticPr fontId="2"/>
  </si>
  <si>
    <r>
      <t>病院3階・臨床試験管理室-2</t>
    </r>
    <r>
      <rPr>
        <sz val="11"/>
        <color rgb="FF000000"/>
        <rFont val="Meiryo UI"/>
        <family val="3"/>
        <charset val="128"/>
      </rPr>
      <t>　担当CRC宛</t>
    </r>
  </si>
  <si>
    <t>ヒアリングシート(案)の作成</t>
    <rPh sb="9" eb="10">
      <t>アン</t>
    </rPh>
    <rPh sb="12" eb="14">
      <t>サクセイ</t>
    </rPh>
    <phoneticPr fontId="2"/>
  </si>
  <si>
    <r>
      <t>　各設問に回答の上、</t>
    </r>
    <r>
      <rPr>
        <b/>
        <u/>
        <sz val="11"/>
        <color rgb="FFFF0000"/>
        <rFont val="Meiryo UI"/>
        <family val="3"/>
        <charset val="128"/>
      </rPr>
      <t>ヒアリング実施日の遅くとも3日前までに</t>
    </r>
    <r>
      <rPr>
        <b/>
        <sz val="11"/>
        <color rgb="FFFF0000"/>
        <rFont val="Meiryo UI"/>
        <family val="3"/>
        <charset val="128"/>
      </rPr>
      <t>、メールで事務局へご提出ください。事務局からヒアリング参加予定者に配信します。</t>
    </r>
    <rPh sb="1" eb="2">
      <t>カク</t>
    </rPh>
    <rPh sb="2" eb="4">
      <t>セツモン</t>
    </rPh>
    <rPh sb="15" eb="17">
      <t>ジッシ</t>
    </rPh>
    <rPh sb="39" eb="41">
      <t>テイシュツ</t>
    </rPh>
    <phoneticPr fontId="2"/>
  </si>
  <si>
    <t>参照先：</t>
    <rPh sb="0" eb="2">
      <t>サンショウ</t>
    </rPh>
    <rPh sb="2" eb="3">
      <t>サキ</t>
    </rPh>
    <phoneticPr fontId="2"/>
  </si>
  <si>
    <t>シート「ヒアリングシート」、「治験使用薬ヒアリングシート」</t>
    <phoneticPr fontId="2"/>
  </si>
  <si>
    <t>設問：</t>
    <phoneticPr fontId="2"/>
  </si>
  <si>
    <t>大分類＞中分類＞小分類で構成、大分類には各部門名等が入っているのでフィルタ抽出が可能です。</t>
    <rPh sb="24" eb="25">
      <t>トウ</t>
    </rPh>
    <phoneticPr fontId="2"/>
  </si>
  <si>
    <t>回答：</t>
    <phoneticPr fontId="2"/>
  </si>
  <si>
    <t>D列「小分類」の各設問に対する回答を、E列のリストからプルダウンで選択またはF列に入力してください。</t>
    <rPh sb="3" eb="6">
      <t>ショウブンルイ</t>
    </rPh>
    <rPh sb="41" eb="43">
      <t>ニュウリョク</t>
    </rPh>
    <phoneticPr fontId="2"/>
  </si>
  <si>
    <t>被験薬及び治験使用薬の情報については、シート「治験使用薬ヒアリングシート」に詳細を入力してください。</t>
    <rPh sb="41" eb="43">
      <t>ニュウリョク</t>
    </rPh>
    <phoneticPr fontId="2"/>
  </si>
  <si>
    <t>回答状況：</t>
    <phoneticPr fontId="2"/>
  </si>
  <si>
    <t>G列は各設問の回答について「確認中／固定」を選択してください。</t>
    <rPh sb="3" eb="6">
      <t>カクセツモン</t>
    </rPh>
    <rPh sb="7" eb="9">
      <t>カイトウ</t>
    </rPh>
    <phoneticPr fontId="2"/>
  </si>
  <si>
    <t>備考：</t>
    <rPh sb="0" eb="2">
      <t>ビコウ</t>
    </rPh>
    <phoneticPr fontId="2"/>
  </si>
  <si>
    <t>H列は各設問についての注意書きや、初回審査に必要な情報を記載しています。</t>
    <phoneticPr fontId="2"/>
  </si>
  <si>
    <t>最下段に各部門担当者の連絡先と、ヒアリング実施記録の入力欄を設けています。</t>
    <rPh sb="26" eb="28">
      <t>ニュウリョク</t>
    </rPh>
    <phoneticPr fontId="2"/>
  </si>
  <si>
    <t>４．ヒアリングの実施</t>
    <rPh sb="8" eb="10">
      <t>ジッシ</t>
    </rPh>
    <phoneticPr fontId="2"/>
  </si>
  <si>
    <t>※原則、初回審査締切日の2週間前までにお願いします。</t>
    <phoneticPr fontId="2"/>
  </si>
  <si>
    <t>目的：</t>
    <rPh sb="0" eb="2">
      <t>モクテキ</t>
    </rPh>
    <phoneticPr fontId="2"/>
  </si>
  <si>
    <t>プロトコルを理解する場として位置付け、実施する際に問題となる点を確認、その問題の解決方法について議論をする場としてヒアリングを実施します。</t>
    <phoneticPr fontId="2"/>
  </si>
  <si>
    <t>ただし、ヒアリングシートの提出により、ヒアリング開催を省略出来ると判断される場合には、ヒアリングの開催を行わない場合もあります。</t>
    <phoneticPr fontId="2"/>
  </si>
  <si>
    <t>方法：</t>
    <rPh sb="0" eb="2">
      <t>ホウホウ</t>
    </rPh>
    <phoneticPr fontId="2"/>
  </si>
  <si>
    <t>依頼者から試験の内容を、CRC、事務局、治験薬管理担当者、臨床検査部、放射線部、医事課、看護部等の関係者に説明していただきます。</t>
    <phoneticPr fontId="2"/>
  </si>
  <si>
    <t>また、必要に応じて同日又は後日、各担当部署（治験薬管理担当者、臨床検査部等）と業務ごとに個別の打ち合わせをしていただきます。</t>
    <phoneticPr fontId="2"/>
  </si>
  <si>
    <t>５．ヒアリング後の対応</t>
    <rPh sb="7" eb="8">
      <t>ゴ</t>
    </rPh>
    <rPh sb="9" eb="11">
      <t>タイオウ</t>
    </rPh>
    <phoneticPr fontId="2"/>
  </si>
  <si>
    <t>・ヒアリングシートの更新、固定</t>
    <rPh sb="10" eb="12">
      <t>コウシン</t>
    </rPh>
    <rPh sb="13" eb="15">
      <t>コテイ</t>
    </rPh>
    <phoneticPr fontId="2"/>
  </si>
  <si>
    <r>
      <t>ヒアリング後適宜更新し、すべての回答が固定となりましたら、ヒアリング参加者が内容を確認し、</t>
    </r>
    <r>
      <rPr>
        <b/>
        <u/>
        <sz val="11"/>
        <color theme="1"/>
        <rFont val="Meiryo UI"/>
        <family val="3"/>
        <charset val="128"/>
      </rPr>
      <t>キックオフミーティング開催日までに最終固定</t>
    </r>
    <r>
      <rPr>
        <sz val="11"/>
        <color theme="1"/>
        <rFont val="Meiryo UI"/>
        <family val="3"/>
        <charset val="128"/>
      </rPr>
      <t>します。</t>
    </r>
    <rPh sb="5" eb="6">
      <t>ゴ</t>
    </rPh>
    <rPh sb="6" eb="8">
      <t>テキギ</t>
    </rPh>
    <rPh sb="8" eb="10">
      <t>コウシン</t>
    </rPh>
    <rPh sb="16" eb="18">
      <t>カイトウ</t>
    </rPh>
    <rPh sb="19" eb="21">
      <t>コテイ</t>
    </rPh>
    <rPh sb="56" eb="58">
      <t>カイサイ</t>
    </rPh>
    <rPh sb="58" eb="59">
      <t>ヒ</t>
    </rPh>
    <rPh sb="62" eb="64">
      <t>サイシュウ</t>
    </rPh>
    <phoneticPr fontId="2"/>
  </si>
  <si>
    <t>固定されたヒアリングシートは、ヒアリングの記録として事務局で保管し、臨床試験管理室で使用します。</t>
    <phoneticPr fontId="2"/>
  </si>
  <si>
    <t>・QAシートの作成</t>
    <rPh sb="7" eb="9">
      <t>サクセイ</t>
    </rPh>
    <phoneticPr fontId="2"/>
  </si>
  <si>
    <t>シート「QAシート」</t>
  </si>
  <si>
    <t>ヒアリング時に出た質問とその回答をまとめて入力してください。各質問については、質問者（部署名または職種）・回答者の入力をお願いします。</t>
    <rPh sb="21" eb="23">
      <t>ニュウリョク</t>
    </rPh>
    <rPh sb="43" eb="45">
      <t>ブショ</t>
    </rPh>
    <rPh sb="45" eb="46">
      <t>メイ</t>
    </rPh>
    <rPh sb="49" eb="51">
      <t>ショクシュ</t>
    </rPh>
    <rPh sb="57" eb="59">
      <t>ニュウリョク</t>
    </rPh>
    <phoneticPr fontId="2"/>
  </si>
  <si>
    <t>すべての回答が固定となりましたら、ヒアリング参加者が内容を確認後、QAシートを固定します。</t>
    <rPh sb="4" eb="6">
      <t>カイトウ</t>
    </rPh>
    <rPh sb="7" eb="9">
      <t>コテイ</t>
    </rPh>
    <phoneticPr fontId="2"/>
  </si>
  <si>
    <t>固定されたQAシートは、ヒアリングの記録として事務局で保管し、臨床試験管理室で使用します。</t>
    <phoneticPr fontId="2"/>
  </si>
  <si>
    <t>・初回審査に必要となる書類の作成、提出</t>
    <rPh sb="1" eb="3">
      <t>ショカイ</t>
    </rPh>
    <rPh sb="3" eb="5">
      <t>シンサ</t>
    </rPh>
    <rPh sb="6" eb="8">
      <t>ヒツヨウ</t>
    </rPh>
    <rPh sb="11" eb="13">
      <t>ショルイ</t>
    </rPh>
    <rPh sb="14" eb="16">
      <t>サクセイ</t>
    </rPh>
    <rPh sb="17" eb="19">
      <t>テイシュツ</t>
    </rPh>
    <phoneticPr fontId="2"/>
  </si>
  <si>
    <r>
      <rPr>
        <b/>
        <sz val="11"/>
        <color rgb="FFFF0000"/>
        <rFont val="Meiryo UI"/>
        <family val="3"/>
        <charset val="128"/>
      </rPr>
      <t>治験・製造販売後臨床試験の取扱いについて</t>
    </r>
    <r>
      <rPr>
        <sz val="11"/>
        <color rgb="FFFF0000"/>
        <rFont val="Meiryo UI"/>
        <family val="3"/>
        <charset val="128"/>
      </rPr>
      <t>＞シート「費用・契約書について」、「初回審査に必要となる書類」</t>
    </r>
    <rPh sb="0" eb="2">
      <t>チケン</t>
    </rPh>
    <rPh sb="3" eb="8">
      <t>セイゾウハンバイゴ</t>
    </rPh>
    <rPh sb="8" eb="10">
      <t>リンショウ</t>
    </rPh>
    <rPh sb="10" eb="12">
      <t>シケン</t>
    </rPh>
    <rPh sb="13" eb="15">
      <t>トリアツカ</t>
    </rPh>
    <phoneticPr fontId="2"/>
  </si>
  <si>
    <r>
      <t>各申請書類は統一書式及び院内書式をご利用ください。</t>
    </r>
    <r>
      <rPr>
        <b/>
        <sz val="11"/>
        <color rgb="FFFF0000"/>
        <rFont val="Meiryo UI"/>
        <family val="3"/>
        <charset val="128"/>
      </rPr>
      <t>申請書類案は、提出前に必ず事務局の確認を受けてください。</t>
    </r>
    <rPh sb="12" eb="14">
      <t>インナイ</t>
    </rPh>
    <phoneticPr fontId="2"/>
  </si>
  <si>
    <t>提出期限までに、申請書類及び審査対象資料(書式3の添付資料)を、Agathaへアップロードの上、承認依頼を行ってください。</t>
    <rPh sb="0" eb="2">
      <t>テイシュツ</t>
    </rPh>
    <rPh sb="2" eb="4">
      <t>キゲン</t>
    </rPh>
    <rPh sb="46" eb="47">
      <t>ウエ</t>
    </rPh>
    <rPh sb="48" eb="50">
      <t>ショウニン</t>
    </rPh>
    <rPh sb="50" eb="52">
      <t>イライ</t>
    </rPh>
    <rPh sb="53" eb="54">
      <t>オコナ</t>
    </rPh>
    <phoneticPr fontId="2"/>
  </si>
  <si>
    <t>　提出期限</t>
    <rPh sb="1" eb="3">
      <t>テイシュツ</t>
    </rPh>
    <rPh sb="3" eb="5">
      <t>キゲン</t>
    </rPh>
    <phoneticPr fontId="2"/>
  </si>
  <si>
    <t>院内IRB：</t>
    <rPh sb="0" eb="5">
      <t>インナイイrb</t>
    </rPh>
    <phoneticPr fontId="9"/>
  </si>
  <si>
    <t>https://www-user.yokohama-cu.ac.jp/~ynext/trial/irb_gijiroku/</t>
  </si>
  <si>
    <t>←開催予定の締切日をご確認ください</t>
    <rPh sb="1" eb="3">
      <t>カイサイ</t>
    </rPh>
    <rPh sb="3" eb="5">
      <t>ヨテイ</t>
    </rPh>
    <rPh sb="6" eb="9">
      <t>シメキリビ</t>
    </rPh>
    <rPh sb="11" eb="13">
      <t>カクニン</t>
    </rPh>
    <phoneticPr fontId="2"/>
  </si>
  <si>
    <t>外部IRB：</t>
  </si>
  <si>
    <r>
      <t>各委員会の審査資料提出締切日の</t>
    </r>
    <r>
      <rPr>
        <b/>
        <sz val="11"/>
        <color rgb="FFFF0000"/>
        <rFont val="Meiryo UI"/>
        <family val="3"/>
        <charset val="128"/>
      </rPr>
      <t>3営業日前</t>
    </r>
    <rPh sb="0" eb="1">
      <t>カク</t>
    </rPh>
    <rPh sb="1" eb="4">
      <t>イインカイ</t>
    </rPh>
    <rPh sb="16" eb="19">
      <t>エイギョウビ</t>
    </rPh>
    <rPh sb="19" eb="20">
      <t>マエ</t>
    </rPh>
    <phoneticPr fontId="9"/>
  </si>
  <si>
    <t>←応談可、適宜ご相談ください</t>
    <rPh sb="5" eb="7">
      <t>テキギ</t>
    </rPh>
    <rPh sb="8" eb="10">
      <t>ソウダン</t>
    </rPh>
    <phoneticPr fontId="2"/>
  </si>
  <si>
    <t>６．IRB審査</t>
    <rPh sb="5" eb="7">
      <t>シンサ</t>
    </rPh>
    <phoneticPr fontId="2"/>
  </si>
  <si>
    <t>シート「治験の概要に関する説明文書」</t>
  </si>
  <si>
    <t>（院内IRBのみ）初回審査時に治験責任医師もしくは分担医師が治験の概要を説明します。依頼者のIRB参加及び説明は不要です。</t>
    <phoneticPr fontId="2"/>
  </si>
  <si>
    <t>説明される内容については、治験責任医師と事前にご準備ください。</t>
    <phoneticPr fontId="2"/>
  </si>
  <si>
    <t>横浜市立大学附属病院　ヒアリングシート</t>
    <phoneticPr fontId="2"/>
  </si>
  <si>
    <t>最終固定日：</t>
    <rPh sb="0" eb="5">
      <t>サイシュウコテイビ</t>
    </rPh>
    <phoneticPr fontId="2"/>
  </si>
  <si>
    <t>20yy/mm/dd</t>
    <phoneticPr fontId="2"/>
  </si>
  <si>
    <t>設問→</t>
    <rPh sb="0" eb="2">
      <t>セツモン</t>
    </rPh>
    <phoneticPr fontId="2"/>
  </si>
  <si>
    <t>回答欄→</t>
    <rPh sb="0" eb="2">
      <t>カイトウ</t>
    </rPh>
    <rPh sb="2" eb="3">
      <t>ラン</t>
    </rPh>
    <phoneticPr fontId="2"/>
  </si>
  <si>
    <t>回答方法など→</t>
    <rPh sb="0" eb="2">
      <t>カイトウ</t>
    </rPh>
    <rPh sb="2" eb="4">
      <t>ホウホウ</t>
    </rPh>
    <phoneticPr fontId="2"/>
  </si>
  <si>
    <t>No.</t>
    <phoneticPr fontId="2"/>
  </si>
  <si>
    <t>大分類</t>
    <rPh sb="0" eb="3">
      <t>ダイブンルイ</t>
    </rPh>
    <phoneticPr fontId="2"/>
  </si>
  <si>
    <t>中分類</t>
    <rPh sb="0" eb="3">
      <t>チュウブンルイ</t>
    </rPh>
    <phoneticPr fontId="2"/>
  </si>
  <si>
    <t>小分類</t>
    <rPh sb="0" eb="1">
      <t>ショウ</t>
    </rPh>
    <rPh sb="1" eb="3">
      <t>ブンルイ</t>
    </rPh>
    <phoneticPr fontId="2"/>
  </si>
  <si>
    <t>回答選択肢</t>
    <rPh sb="0" eb="5">
      <t>カイトウセンタクシ</t>
    </rPh>
    <phoneticPr fontId="2"/>
  </si>
  <si>
    <t>入力欄</t>
    <rPh sb="0" eb="2">
      <t>ニュウリョク</t>
    </rPh>
    <rPh sb="2" eb="3">
      <t>ラン</t>
    </rPh>
    <phoneticPr fontId="2"/>
  </si>
  <si>
    <t>回答状況</t>
    <rPh sb="0" eb="2">
      <t>カイトウ</t>
    </rPh>
    <rPh sb="2" eb="4">
      <t>ジョウキョウ</t>
    </rPh>
    <phoneticPr fontId="2"/>
  </si>
  <si>
    <t>備考</t>
    <rPh sb="0" eb="2">
      <t>ビコウ</t>
    </rPh>
    <phoneticPr fontId="2"/>
  </si>
  <si>
    <t>設問No.</t>
    <rPh sb="0" eb="2">
      <t>セツモン</t>
    </rPh>
    <phoneticPr fontId="2"/>
  </si>
  <si>
    <t>中分類項目のカウント</t>
    <rPh sb="0" eb="1">
      <t>チュウ</t>
    </rPh>
    <phoneticPr fontId="2"/>
  </si>
  <si>
    <t>小分類項目のカウント</t>
    <rPh sb="0" eb="3">
      <t>ショウブンルイ</t>
    </rPh>
    <rPh sb="3" eb="5">
      <t>コウモク</t>
    </rPh>
    <phoneticPr fontId="2"/>
  </si>
  <si>
    <t>基本情報</t>
    <rPh sb="0" eb="4">
      <t>キホンジョウホウ</t>
    </rPh>
    <phoneticPr fontId="2"/>
  </si>
  <si>
    <t>管理情報</t>
    <rPh sb="0" eb="2">
      <t>カンリ</t>
    </rPh>
    <rPh sb="2" eb="4">
      <t>ジョウホウ</t>
    </rPh>
    <phoneticPr fontId="2"/>
  </si>
  <si>
    <t>整理番号</t>
    <rPh sb="0" eb="4">
      <t>セイリバンゴウ</t>
    </rPh>
    <phoneticPr fontId="1"/>
  </si>
  <si>
    <t>選択してください</t>
  </si>
  <si>
    <t>事務局から回答します。※数字記号は半角</t>
    <rPh sb="0" eb="3">
      <t>ジムキョク</t>
    </rPh>
    <rPh sb="5" eb="7">
      <t>カイトウ</t>
    </rPh>
    <rPh sb="12" eb="14">
      <t>スウジ</t>
    </rPh>
    <rPh sb="14" eb="16">
      <t>キゴウ</t>
    </rPh>
    <rPh sb="17" eb="19">
      <t>ハンカク</t>
    </rPh>
    <phoneticPr fontId="2"/>
  </si>
  <si>
    <t>実施計画書番号</t>
    <phoneticPr fontId="2"/>
  </si>
  <si>
    <t>試験通称名</t>
    <rPh sb="0" eb="2">
      <t>シケン</t>
    </rPh>
    <rPh sb="2" eb="4">
      <t>ツウショウ</t>
    </rPh>
    <rPh sb="4" eb="5">
      <t>メイ</t>
    </rPh>
    <phoneticPr fontId="2"/>
  </si>
  <si>
    <t>選択してください(あり/なし)</t>
    <rPh sb="0" eb="2">
      <t>センタク</t>
    </rPh>
    <phoneticPr fontId="2"/>
  </si>
  <si>
    <t>"○○試験"など　あり⇒入力欄に記載
※Agatha試験ワークスペース名などに使用。
「あり」以外の場合は、実施計画書番号を記載すること</t>
    <rPh sb="3" eb="5">
      <t>シケン</t>
    </rPh>
    <rPh sb="12" eb="15">
      <t>ニュウリョクラン</t>
    </rPh>
    <rPh sb="16" eb="18">
      <t>キサイ</t>
    </rPh>
    <rPh sb="26" eb="28">
      <t>シケン</t>
    </rPh>
    <rPh sb="35" eb="36">
      <t>メイ</t>
    </rPh>
    <rPh sb="39" eb="41">
      <t>シヨウ</t>
    </rPh>
    <rPh sb="47" eb="49">
      <t>イガイ</t>
    </rPh>
    <rPh sb="50" eb="52">
      <t>バアイ</t>
    </rPh>
    <rPh sb="54" eb="59">
      <t>ジッシケイカクショ</t>
    </rPh>
    <rPh sb="59" eb="61">
      <t>バンゴウ</t>
    </rPh>
    <rPh sb="62" eb="64">
      <t>キサイ</t>
    </rPh>
    <phoneticPr fontId="2"/>
  </si>
  <si>
    <t>国際共同試験</t>
    <rPh sb="0" eb="2">
      <t>コクサイ</t>
    </rPh>
    <rPh sb="2" eb="4">
      <t>キョウドウ</t>
    </rPh>
    <rPh sb="4" eb="6">
      <t>シケン</t>
    </rPh>
    <phoneticPr fontId="2"/>
  </si>
  <si>
    <t>選択してください(該当/非該当)</t>
    <rPh sb="0" eb="2">
      <t>センタク</t>
    </rPh>
    <rPh sb="9" eb="11">
      <t>ガイトウ</t>
    </rPh>
    <rPh sb="12" eb="15">
      <t>ヒガイトウ</t>
    </rPh>
    <phoneticPr fontId="2"/>
  </si>
  <si>
    <t>該当⇒入力欄に主な実施国名を記載</t>
    <rPh sb="0" eb="2">
      <t>ガイトウ</t>
    </rPh>
    <rPh sb="3" eb="6">
      <t>ニュウリョクラン</t>
    </rPh>
    <rPh sb="7" eb="8">
      <t>オモ</t>
    </rPh>
    <rPh sb="9" eb="11">
      <t>ジッシ</t>
    </rPh>
    <rPh sb="11" eb="12">
      <t>コク</t>
    </rPh>
    <rPh sb="12" eb="13">
      <t>メイ</t>
    </rPh>
    <rPh sb="14" eb="16">
      <t>キサイ</t>
    </rPh>
    <phoneticPr fontId="2"/>
  </si>
  <si>
    <t>試験区分</t>
    <rPh sb="0" eb="2">
      <t>シケン</t>
    </rPh>
    <rPh sb="2" eb="4">
      <t>クブン</t>
    </rPh>
    <phoneticPr fontId="2"/>
  </si>
  <si>
    <t>開発相</t>
    <rPh sb="0" eb="3">
      <t>カイハツソウ</t>
    </rPh>
    <phoneticPr fontId="2"/>
  </si>
  <si>
    <t>選択してください</t>
    <rPh sb="0" eb="2">
      <t>センタク</t>
    </rPh>
    <phoneticPr fontId="2"/>
  </si>
  <si>
    <t>その他⇒入力欄に記載</t>
    <phoneticPr fontId="2"/>
  </si>
  <si>
    <t>デザイン</t>
    <phoneticPr fontId="2"/>
  </si>
  <si>
    <t>用途</t>
    <phoneticPr fontId="2"/>
  </si>
  <si>
    <t>ゲノム・遺伝子解析研究</t>
    <phoneticPr fontId="2"/>
  </si>
  <si>
    <t>あり⇒入力欄に詳細を入力</t>
    <phoneticPr fontId="2"/>
  </si>
  <si>
    <t>依頼者</t>
    <phoneticPr fontId="2"/>
  </si>
  <si>
    <t>依頼者_会社名</t>
    <rPh sb="0" eb="3">
      <t>イライシャ</t>
    </rPh>
    <rPh sb="4" eb="7">
      <t>カイシャメイ</t>
    </rPh>
    <phoneticPr fontId="2"/>
  </si>
  <si>
    <t>※書式3の「治験依頼者」となる会社名</t>
    <rPh sb="1" eb="3">
      <t>ショシキ</t>
    </rPh>
    <rPh sb="6" eb="8">
      <t>チケン</t>
    </rPh>
    <rPh sb="8" eb="11">
      <t>イライシャ</t>
    </rPh>
    <rPh sb="15" eb="17">
      <t>カイシャ</t>
    </rPh>
    <rPh sb="17" eb="18">
      <t>メイ</t>
    </rPh>
    <phoneticPr fontId="2"/>
  </si>
  <si>
    <t>治験国内管理人</t>
    <rPh sb="0" eb="2">
      <t>チケン</t>
    </rPh>
    <rPh sb="2" eb="4">
      <t>コクナイ</t>
    </rPh>
    <rPh sb="4" eb="7">
      <t>カンリニン</t>
    </rPh>
    <phoneticPr fontId="2"/>
  </si>
  <si>
    <t>該当⇒入力欄に"計画書上の依頼者名"を記載</t>
    <rPh sb="0" eb="2">
      <t>ガイトウ</t>
    </rPh>
    <rPh sb="8" eb="11">
      <t>ケイカクショ</t>
    </rPh>
    <rPh sb="11" eb="12">
      <t>ジョウ</t>
    </rPh>
    <rPh sb="13" eb="16">
      <t>イライシャ</t>
    </rPh>
    <rPh sb="16" eb="17">
      <t>メイ</t>
    </rPh>
    <phoneticPr fontId="2"/>
  </si>
  <si>
    <t>担当モニター</t>
    <phoneticPr fontId="2"/>
  </si>
  <si>
    <t>担当モニター_氏名</t>
    <rPh sb="0" eb="2">
      <t>タントウ</t>
    </rPh>
    <phoneticPr fontId="2"/>
  </si>
  <si>
    <t>姓名の間を全角1マスあけて記載</t>
    <rPh sb="13" eb="15">
      <t>キサイ</t>
    </rPh>
    <phoneticPr fontId="2"/>
  </si>
  <si>
    <t>担当モニター_会社名</t>
    <rPh sb="7" eb="9">
      <t>カイシャ</t>
    </rPh>
    <phoneticPr fontId="2"/>
  </si>
  <si>
    <t>担当モニター_メールアドレス</t>
    <phoneticPr fontId="2"/>
  </si>
  <si>
    <t>担当モニター_電話番号</t>
    <rPh sb="7" eb="11">
      <t>デンワバンゴウ</t>
    </rPh>
    <phoneticPr fontId="2"/>
  </si>
  <si>
    <t>担当モニター_書類送付先_郵便番号</t>
    <rPh sb="7" eb="9">
      <t>ショルイ</t>
    </rPh>
    <rPh sb="9" eb="12">
      <t>ソウフサキ</t>
    </rPh>
    <rPh sb="13" eb="17">
      <t>ユウビンバンゴウ</t>
    </rPh>
    <phoneticPr fontId="2"/>
  </si>
  <si>
    <t>半角、ハイフンありで記載（例：236-0004）</t>
    <rPh sb="10" eb="12">
      <t>キサイ</t>
    </rPh>
    <phoneticPr fontId="2"/>
  </si>
  <si>
    <t>担当モニター_書類送付先_所在地</t>
    <rPh sb="7" eb="9">
      <t>ショルイ</t>
    </rPh>
    <rPh sb="9" eb="12">
      <t>ソウフサキ</t>
    </rPh>
    <rPh sb="13" eb="16">
      <t>ショザイチ</t>
    </rPh>
    <phoneticPr fontId="2"/>
  </si>
  <si>
    <t>担当モニター_書類送付先_部署名</t>
    <rPh sb="7" eb="9">
      <t>ショルイ</t>
    </rPh>
    <rPh sb="9" eb="12">
      <t>ソウフサキ</t>
    </rPh>
    <rPh sb="13" eb="16">
      <t>ブショメイ</t>
    </rPh>
    <phoneticPr fontId="2"/>
  </si>
  <si>
    <t>担当モニター_非盲検</t>
    <phoneticPr fontId="2"/>
  </si>
  <si>
    <t>該当</t>
    <rPh sb="0" eb="2">
      <t>ガイトウ</t>
    </rPh>
    <phoneticPr fontId="2"/>
  </si>
  <si>
    <t>盲検試験で非遮蔽CRAがいる場合</t>
    <rPh sb="0" eb="2">
      <t>モウケン</t>
    </rPh>
    <rPh sb="2" eb="4">
      <t>シケン</t>
    </rPh>
    <rPh sb="14" eb="16">
      <t>バアイ</t>
    </rPh>
    <phoneticPr fontId="2"/>
  </si>
  <si>
    <t>非盲検担当モニター_氏名</t>
    <rPh sb="0" eb="1">
      <t>ヒ</t>
    </rPh>
    <phoneticPr fontId="2"/>
  </si>
  <si>
    <t>No.19該当⇒入力欄に記載
姓名の間を全角1マスあけて記載</t>
    <rPh sb="5" eb="7">
      <t>ガイトウ</t>
    </rPh>
    <phoneticPr fontId="2"/>
  </si>
  <si>
    <t>非盲検担当モニター_会社名</t>
    <rPh sb="10" eb="12">
      <t>カイシャ</t>
    </rPh>
    <phoneticPr fontId="2"/>
  </si>
  <si>
    <t>No.19該当⇒入力欄に記載</t>
    <phoneticPr fontId="2"/>
  </si>
  <si>
    <t>非盲検担当モニター_メールアドレス</t>
    <phoneticPr fontId="2"/>
  </si>
  <si>
    <t>非盲検担当モニター_電話番号</t>
    <rPh sb="10" eb="14">
      <t>デンワバンゴウ</t>
    </rPh>
    <phoneticPr fontId="2"/>
  </si>
  <si>
    <t>非盲検担当モニター_書類送付先_郵便番号</t>
    <rPh sb="0" eb="1">
      <t>ヒ</t>
    </rPh>
    <rPh sb="10" eb="12">
      <t>ショルイ</t>
    </rPh>
    <rPh sb="12" eb="15">
      <t>ソウフサキ</t>
    </rPh>
    <rPh sb="16" eb="20">
      <t>ユウビンバンゴウ</t>
    </rPh>
    <phoneticPr fontId="2"/>
  </si>
  <si>
    <t>半角、ハイフンありで記載（例：236-0004）</t>
    <phoneticPr fontId="2"/>
  </si>
  <si>
    <t>非盲検担当モニター_書類送付先_所在地</t>
    <rPh sb="0" eb="1">
      <t>ヒ</t>
    </rPh>
    <rPh sb="10" eb="12">
      <t>ショルイ</t>
    </rPh>
    <rPh sb="12" eb="15">
      <t>ソウフサキ</t>
    </rPh>
    <rPh sb="16" eb="19">
      <t>ショザイチ</t>
    </rPh>
    <phoneticPr fontId="2"/>
  </si>
  <si>
    <t>非盲検担当モニター_書類送付先_部署名</t>
    <rPh sb="0" eb="1">
      <t>ヒ</t>
    </rPh>
    <rPh sb="10" eb="12">
      <t>ショルイ</t>
    </rPh>
    <rPh sb="12" eb="15">
      <t>ソウフサキ</t>
    </rPh>
    <rPh sb="16" eb="19">
      <t>ブショメイ</t>
    </rPh>
    <phoneticPr fontId="2"/>
  </si>
  <si>
    <t>研究課題名</t>
    <rPh sb="0" eb="2">
      <t>ケンキュウ</t>
    </rPh>
    <phoneticPr fontId="2"/>
  </si>
  <si>
    <t>正式名称_日本語</t>
    <rPh sb="0" eb="2">
      <t>セイシキ</t>
    </rPh>
    <rPh sb="2" eb="4">
      <t>メイショウ</t>
    </rPh>
    <rPh sb="5" eb="8">
      <t>ニホンゴ</t>
    </rPh>
    <phoneticPr fontId="2"/>
  </si>
  <si>
    <t>あり⇒入力欄に記載</t>
  </si>
  <si>
    <t>正式名称_英語</t>
    <rPh sb="5" eb="7">
      <t>エイゴ</t>
    </rPh>
    <phoneticPr fontId="2"/>
  </si>
  <si>
    <t>統一書式の表記</t>
    <rPh sb="0" eb="4">
      <t>トウイツショシキ</t>
    </rPh>
    <rPh sb="5" eb="7">
      <t>ヒョウキ</t>
    </rPh>
    <phoneticPr fontId="2"/>
  </si>
  <si>
    <t>公開用課題名</t>
    <rPh sb="0" eb="2">
      <t>コウカイ</t>
    </rPh>
    <rPh sb="2" eb="3">
      <t>ヨウ</t>
    </rPh>
    <rPh sb="3" eb="6">
      <t>カダイメイ</t>
    </rPh>
    <phoneticPr fontId="2"/>
  </si>
  <si>
    <t>あり⇒入力欄に記載
※書式3の「治験課題名」欄の下段に記載</t>
    <phoneticPr fontId="2"/>
  </si>
  <si>
    <t>議事概要公開時の事前確認</t>
    <rPh sb="0" eb="4">
      <t>ギジガイヨウ</t>
    </rPh>
    <rPh sb="4" eb="6">
      <t>コウカイ</t>
    </rPh>
    <rPh sb="6" eb="7">
      <t>ジ</t>
    </rPh>
    <rPh sb="8" eb="10">
      <t>ジゼン</t>
    </rPh>
    <rPh sb="10" eb="12">
      <t>カクニン</t>
    </rPh>
    <phoneticPr fontId="2"/>
  </si>
  <si>
    <t>初回審査時のみ確認が必須な場合は"あり"を選択</t>
  </si>
  <si>
    <t>治験届・合意</t>
    <rPh sb="0" eb="2">
      <t>チケン</t>
    </rPh>
    <rPh sb="2" eb="3">
      <t>トドケ</t>
    </rPh>
    <rPh sb="4" eb="6">
      <t>ゴウイ</t>
    </rPh>
    <phoneticPr fontId="2"/>
  </si>
  <si>
    <t>届出日</t>
    <rPh sb="0" eb="3">
      <t>トドケデビ</t>
    </rPh>
    <phoneticPr fontId="2"/>
  </si>
  <si>
    <t>初回届出日をyyyy/mm/ddで記載</t>
    <rPh sb="0" eb="2">
      <t>ショカイ</t>
    </rPh>
    <rPh sb="2" eb="4">
      <t>トドケデ</t>
    </rPh>
    <rPh sb="4" eb="5">
      <t>ビ</t>
    </rPh>
    <rPh sb="17" eb="19">
      <t>キサイ</t>
    </rPh>
    <phoneticPr fontId="2"/>
  </si>
  <si>
    <t>責任医師合意日</t>
    <rPh sb="0" eb="2">
      <t>セキニン</t>
    </rPh>
    <rPh sb="2" eb="4">
      <t>イシ</t>
    </rPh>
    <rPh sb="4" eb="7">
      <t>ゴウイビ</t>
    </rPh>
    <phoneticPr fontId="2"/>
  </si>
  <si>
    <t>yyyy/mm/ddで記載</t>
    <rPh sb="11" eb="13">
      <t>キサイ</t>
    </rPh>
    <phoneticPr fontId="2"/>
  </si>
  <si>
    <t>ターゲットIRB</t>
  </si>
  <si>
    <t>審査IRB</t>
    <rPh sb="0" eb="2">
      <t>シンサ</t>
    </rPh>
    <phoneticPr fontId="2"/>
  </si>
  <si>
    <t>外部IRB⇒入力欄に委員会名を記載</t>
    <rPh sb="6" eb="8">
      <t>ニュウリョク</t>
    </rPh>
    <rPh sb="8" eb="9">
      <t>ラン</t>
    </rPh>
    <rPh sb="10" eb="13">
      <t>イインカイ</t>
    </rPh>
    <rPh sb="13" eb="14">
      <t>メイ</t>
    </rPh>
    <rPh sb="15" eb="17">
      <t>キサイ</t>
    </rPh>
    <phoneticPr fontId="2"/>
  </si>
  <si>
    <t>IRB</t>
    <phoneticPr fontId="2"/>
  </si>
  <si>
    <t>初回IRB審査日</t>
    <rPh sb="0" eb="2">
      <t>ショカイ</t>
    </rPh>
    <rPh sb="5" eb="7">
      <t>シンサ</t>
    </rPh>
    <rPh sb="7" eb="8">
      <t>ヒ</t>
    </rPh>
    <phoneticPr fontId="2"/>
  </si>
  <si>
    <t>目標症例数</t>
    <rPh sb="0" eb="2">
      <t>モクヒョウ</t>
    </rPh>
    <rPh sb="2" eb="5">
      <t>ショウレイスウ</t>
    </rPh>
    <phoneticPr fontId="2"/>
  </si>
  <si>
    <t>試験全体</t>
    <rPh sb="0" eb="2">
      <t>シケン</t>
    </rPh>
    <rPh sb="2" eb="4">
      <t>ゼンタイ</t>
    </rPh>
    <phoneticPr fontId="2"/>
  </si>
  <si>
    <t>数値で記載</t>
    <rPh sb="0" eb="2">
      <t>スウチ</t>
    </rPh>
    <rPh sb="3" eb="5">
      <t>キサイ</t>
    </rPh>
    <phoneticPr fontId="2"/>
  </si>
  <si>
    <t>日本国内</t>
    <rPh sb="0" eb="2">
      <t>ニホン</t>
    </rPh>
    <rPh sb="2" eb="4">
      <t>コクナイ</t>
    </rPh>
    <phoneticPr fontId="2"/>
  </si>
  <si>
    <t>当院契約症例数</t>
    <rPh sb="0" eb="2">
      <t>トウイン</t>
    </rPh>
    <rPh sb="2" eb="4">
      <t>ケイヤク</t>
    </rPh>
    <rPh sb="4" eb="7">
      <t>ショウレイスウ</t>
    </rPh>
    <phoneticPr fontId="2"/>
  </si>
  <si>
    <t>試験期間</t>
    <rPh sb="0" eb="2">
      <t>シケン</t>
    </rPh>
    <rPh sb="2" eb="4">
      <t>キカン</t>
    </rPh>
    <phoneticPr fontId="2"/>
  </si>
  <si>
    <t>開始日</t>
    <rPh sb="0" eb="2">
      <t>カイシ</t>
    </rPh>
    <phoneticPr fontId="2"/>
  </si>
  <si>
    <t>書式3の「治験の期間」に記載
yyyy/mm/ddで記載</t>
    <rPh sb="0" eb="2">
      <t>ショシキ</t>
    </rPh>
    <rPh sb="5" eb="7">
      <t>チケン</t>
    </rPh>
    <rPh sb="8" eb="10">
      <t>キカン</t>
    </rPh>
    <rPh sb="12" eb="14">
      <t>キサイ</t>
    </rPh>
    <rPh sb="26" eb="28">
      <t>キサイ</t>
    </rPh>
    <phoneticPr fontId="2"/>
  </si>
  <si>
    <t>終了予定日</t>
    <rPh sb="0" eb="2">
      <t>シュウリョウ</t>
    </rPh>
    <rPh sb="2" eb="5">
      <t>ヨテイビ</t>
    </rPh>
    <phoneticPr fontId="2"/>
  </si>
  <si>
    <t>書式3の「治験の期間」に記載
yyyy/mm/ddで記載</t>
    <rPh sb="26" eb="28">
      <t>キサイ</t>
    </rPh>
    <phoneticPr fontId="2"/>
  </si>
  <si>
    <t>登録期間</t>
    <rPh sb="0" eb="2">
      <t>トウロク</t>
    </rPh>
    <rPh sb="2" eb="4">
      <t>キカン</t>
    </rPh>
    <phoneticPr fontId="2"/>
  </si>
  <si>
    <t>登録開始日</t>
    <rPh sb="0" eb="2">
      <t>トウロク</t>
    </rPh>
    <rPh sb="2" eb="4">
      <t>カイシ</t>
    </rPh>
    <rPh sb="4" eb="5">
      <t>ビ</t>
    </rPh>
    <phoneticPr fontId="2"/>
  </si>
  <si>
    <t>サイトオープン日をyyyy/mm/ddで記載</t>
    <rPh sb="7" eb="8">
      <t>ヒ</t>
    </rPh>
    <rPh sb="20" eb="22">
      <t>キサイ</t>
    </rPh>
    <phoneticPr fontId="2"/>
  </si>
  <si>
    <t>登録終了予定日</t>
    <rPh sb="0" eb="2">
      <t>トウロク</t>
    </rPh>
    <rPh sb="2" eb="7">
      <t>シュウリョウヨテイビ</t>
    </rPh>
    <phoneticPr fontId="2"/>
  </si>
  <si>
    <t>契約期間</t>
    <rPh sb="0" eb="2">
      <t>ケイヤク</t>
    </rPh>
    <rPh sb="2" eb="4">
      <t>キカン</t>
    </rPh>
    <phoneticPr fontId="2"/>
  </si>
  <si>
    <t>契約開始日</t>
    <rPh sb="0" eb="2">
      <t>ケイヤク</t>
    </rPh>
    <rPh sb="2" eb="4">
      <t>カイシ</t>
    </rPh>
    <phoneticPr fontId="2"/>
  </si>
  <si>
    <t>yyyy/mm/ddで記載
※予定日ではなく実際の締結日を記載すること
IRB審査結果：「承認」の場合はIRB翌日以降、「修正の上で承認」の場合は書式6提出日以降</t>
    <rPh sb="11" eb="13">
      <t>キサイ</t>
    </rPh>
    <rPh sb="15" eb="17">
      <t>ヨテイ</t>
    </rPh>
    <rPh sb="17" eb="18">
      <t>ヒ</t>
    </rPh>
    <rPh sb="22" eb="24">
      <t>ジッサイ</t>
    </rPh>
    <rPh sb="25" eb="28">
      <t>テイケツビ</t>
    </rPh>
    <rPh sb="29" eb="31">
      <t>キサイ</t>
    </rPh>
    <rPh sb="39" eb="41">
      <t>シンサ</t>
    </rPh>
    <rPh sb="41" eb="43">
      <t>ケッカ</t>
    </rPh>
    <rPh sb="45" eb="47">
      <t>ショウニン</t>
    </rPh>
    <rPh sb="49" eb="51">
      <t>バアイ</t>
    </rPh>
    <rPh sb="55" eb="57">
      <t>ヨクジツ</t>
    </rPh>
    <rPh sb="57" eb="59">
      <t>イコウ</t>
    </rPh>
    <rPh sb="61" eb="63">
      <t>シュウセイ</t>
    </rPh>
    <rPh sb="64" eb="65">
      <t>ウエ</t>
    </rPh>
    <rPh sb="66" eb="68">
      <t>ショウニン</t>
    </rPh>
    <rPh sb="70" eb="72">
      <t>バアイ</t>
    </rPh>
    <rPh sb="73" eb="75">
      <t>ショシキ</t>
    </rPh>
    <rPh sb="76" eb="79">
      <t>テイシュツビ</t>
    </rPh>
    <rPh sb="79" eb="81">
      <t>イコウ</t>
    </rPh>
    <phoneticPr fontId="2"/>
  </si>
  <si>
    <t>契約終了予定日</t>
    <rPh sb="0" eb="2">
      <t>ケイヤク</t>
    </rPh>
    <rPh sb="2" eb="4">
      <t>シュウリョウ</t>
    </rPh>
    <rPh sb="4" eb="7">
      <t>ヨテイビ</t>
    </rPh>
    <phoneticPr fontId="2"/>
  </si>
  <si>
    <t>必須文書保管期間</t>
    <rPh sb="0" eb="4">
      <t>ヒッスブンショ</t>
    </rPh>
    <rPh sb="4" eb="6">
      <t>ホカン</t>
    </rPh>
    <rPh sb="6" eb="8">
      <t>キカン</t>
    </rPh>
    <phoneticPr fontId="2"/>
  </si>
  <si>
    <t>試験終了後の保管期間(年数)を数値で記載
※資料保存の費用(税別)：保存手数料(10,000円/試験)＋保存費用(12,000円/年)×保管期間(年数)、原契約第11条(4)に記載が必要</t>
    <rPh sb="22" eb="24">
      <t>シリョウ</t>
    </rPh>
    <rPh sb="24" eb="26">
      <t>ホゾン</t>
    </rPh>
    <rPh sb="27" eb="29">
      <t>ヒヨウ</t>
    </rPh>
    <rPh sb="30" eb="32">
      <t>ゼイベツ</t>
    </rPh>
    <rPh sb="34" eb="36">
      <t>ホゾン</t>
    </rPh>
    <rPh sb="36" eb="39">
      <t>テスウリョウ</t>
    </rPh>
    <rPh sb="46" eb="47">
      <t>エン</t>
    </rPh>
    <rPh sb="48" eb="50">
      <t>シケン</t>
    </rPh>
    <rPh sb="52" eb="54">
      <t>ホゾン</t>
    </rPh>
    <rPh sb="54" eb="56">
      <t>ヒヨウ</t>
    </rPh>
    <rPh sb="63" eb="64">
      <t>エン</t>
    </rPh>
    <rPh sb="65" eb="66">
      <t>ネン</t>
    </rPh>
    <rPh sb="68" eb="70">
      <t>ホカン</t>
    </rPh>
    <rPh sb="70" eb="72">
      <t>キカン</t>
    </rPh>
    <rPh sb="73" eb="75">
      <t>ネンスウ</t>
    </rPh>
    <rPh sb="77" eb="80">
      <t>ゲンケイヤク</t>
    </rPh>
    <rPh sb="80" eb="81">
      <t>ダイ</t>
    </rPh>
    <rPh sb="83" eb="84">
      <t>ジョウ</t>
    </rPh>
    <rPh sb="88" eb="90">
      <t>キサイ</t>
    </rPh>
    <rPh sb="91" eb="93">
      <t>ヒツヨウ</t>
    </rPh>
    <phoneticPr fontId="2"/>
  </si>
  <si>
    <t>ミーティング開催日</t>
    <rPh sb="6" eb="9">
      <t>カイサイビ</t>
    </rPh>
    <phoneticPr fontId="2"/>
  </si>
  <si>
    <t>キックオフミーティング</t>
    <phoneticPr fontId="2"/>
  </si>
  <si>
    <r>
      <rPr>
        <sz val="11"/>
        <color rgb="FF000000"/>
        <rFont val="Meiryo UI"/>
        <family val="3"/>
        <charset val="128"/>
      </rPr>
      <t xml:space="preserve">yyyy/mm/ddで記載
※主にコメディカルを対象としたミーティング
</t>
    </r>
    <r>
      <rPr>
        <sz val="11"/>
        <color rgb="FFFF0000"/>
        <rFont val="Meiryo UI"/>
        <family val="3"/>
        <charset val="128"/>
      </rPr>
      <t>原則、契約締結以降に実施すること</t>
    </r>
  </si>
  <si>
    <t>スタートアップミーティング</t>
    <phoneticPr fontId="2"/>
  </si>
  <si>
    <r>
      <rPr>
        <sz val="11"/>
        <color rgb="FF000000"/>
        <rFont val="Meiryo UI"/>
        <family val="3"/>
        <charset val="128"/>
      </rPr>
      <t xml:space="preserve">yyyy/mm/ddで記載
※主に医師を対象としたミーティング
</t>
    </r>
    <r>
      <rPr>
        <sz val="11"/>
        <color rgb="FFFF0000"/>
        <rFont val="Meiryo UI"/>
        <family val="3"/>
        <charset val="128"/>
      </rPr>
      <t>原則、契約締結以降に実施すること</t>
    </r>
  </si>
  <si>
    <t>施設情報</t>
    <rPh sb="0" eb="2">
      <t>シセツ</t>
    </rPh>
    <rPh sb="2" eb="4">
      <t>ジョウホウ</t>
    </rPh>
    <phoneticPr fontId="2"/>
  </si>
  <si>
    <t>実施診療科</t>
    <rPh sb="0" eb="2">
      <t>ジッシ</t>
    </rPh>
    <rPh sb="2" eb="5">
      <t>シンリョウカ</t>
    </rPh>
    <phoneticPr fontId="2"/>
  </si>
  <si>
    <t>参考：附属病院HP &gt; 病院概要  &gt; 基本情報</t>
  </si>
  <si>
    <t>責任医師</t>
    <rPh sb="0" eb="2">
      <t>セキニン</t>
    </rPh>
    <rPh sb="2" eb="4">
      <t>イシ</t>
    </rPh>
    <phoneticPr fontId="2"/>
  </si>
  <si>
    <t>姓名の間を全角1マスあけて記載、敬称不要</t>
    <rPh sb="0" eb="2">
      <t>セイメイ</t>
    </rPh>
    <rPh sb="3" eb="4">
      <t>アイダ</t>
    </rPh>
    <rPh sb="5" eb="7">
      <t>ゼンカク</t>
    </rPh>
    <rPh sb="13" eb="15">
      <t>キサイ</t>
    </rPh>
    <rPh sb="16" eb="18">
      <t>ケイショウ</t>
    </rPh>
    <rPh sb="18" eb="20">
      <t>フヨウ</t>
    </rPh>
    <phoneticPr fontId="2"/>
  </si>
  <si>
    <t>分担医師</t>
    <rPh sb="0" eb="2">
      <t>ブンタン</t>
    </rPh>
    <rPh sb="2" eb="4">
      <t>イシ</t>
    </rPh>
    <phoneticPr fontId="2"/>
  </si>
  <si>
    <t>姓名の間を全角1マスあけ、氏名を「;」で区切って記載、敬称不要</t>
    <rPh sb="13" eb="15">
      <t>シメイ</t>
    </rPh>
    <rPh sb="20" eb="22">
      <t>クギ</t>
    </rPh>
    <rPh sb="24" eb="26">
      <t>キサイ</t>
    </rPh>
    <phoneticPr fontId="2"/>
  </si>
  <si>
    <t>他診療科との連携</t>
    <rPh sb="0" eb="1">
      <t>タ</t>
    </rPh>
    <rPh sb="1" eb="4">
      <t>シンリョウカ</t>
    </rPh>
    <rPh sb="6" eb="8">
      <t>レンケイ</t>
    </rPh>
    <phoneticPr fontId="2"/>
  </si>
  <si>
    <t>あり⇒入力欄に診療科名を記載</t>
    <rPh sb="7" eb="11">
      <t>シンリョウカメイ</t>
    </rPh>
    <rPh sb="12" eb="14">
      <t>キサイ</t>
    </rPh>
    <phoneticPr fontId="2"/>
  </si>
  <si>
    <t>SMO関与</t>
    <rPh sb="3" eb="5">
      <t>カンヨ</t>
    </rPh>
    <phoneticPr fontId="2"/>
  </si>
  <si>
    <t>SMO_CRC業務支援</t>
    <rPh sb="7" eb="9">
      <t>ギョウム</t>
    </rPh>
    <rPh sb="9" eb="11">
      <t>シエン</t>
    </rPh>
    <phoneticPr fontId="2"/>
  </si>
  <si>
    <t>支援あり⇒会社名を選択し、業務内容を入力</t>
    <rPh sb="0" eb="2">
      <t>シエン</t>
    </rPh>
    <rPh sb="5" eb="8">
      <t>カイシャメイ</t>
    </rPh>
    <rPh sb="9" eb="11">
      <t>センタク</t>
    </rPh>
    <rPh sb="13" eb="15">
      <t>ギョウム</t>
    </rPh>
    <rPh sb="15" eb="17">
      <t>ナイヨウ</t>
    </rPh>
    <rPh sb="18" eb="20">
      <t>ニュウリョク</t>
    </rPh>
    <phoneticPr fontId="2"/>
  </si>
  <si>
    <t>CRCメイン担当者</t>
    <rPh sb="6" eb="9">
      <t>タントウシャ</t>
    </rPh>
    <phoneticPr fontId="2"/>
  </si>
  <si>
    <t>姓名の間を全角1マスあけて記載</t>
    <rPh sb="0" eb="2">
      <t>セイメイ</t>
    </rPh>
    <rPh sb="3" eb="4">
      <t>アイダ</t>
    </rPh>
    <rPh sb="5" eb="7">
      <t>ゼンカク</t>
    </rPh>
    <rPh sb="13" eb="15">
      <t>キサイ</t>
    </rPh>
    <phoneticPr fontId="2"/>
  </si>
  <si>
    <t>CRCサブ担当者</t>
    <phoneticPr fontId="2"/>
  </si>
  <si>
    <t>姓名の間を全角1マスあけ、氏名を「;」で区切って記載</t>
    <rPh sb="13" eb="15">
      <t>シメイ</t>
    </rPh>
    <rPh sb="20" eb="22">
      <t>クギ</t>
    </rPh>
    <rPh sb="24" eb="26">
      <t>キサイ</t>
    </rPh>
    <phoneticPr fontId="2"/>
  </si>
  <si>
    <t>SMO_事務局業務支援</t>
    <rPh sb="4" eb="7">
      <t>ジムキョク</t>
    </rPh>
    <rPh sb="7" eb="9">
      <t>ギョウム</t>
    </rPh>
    <rPh sb="9" eb="11">
      <t>シエン</t>
    </rPh>
    <phoneticPr fontId="2"/>
  </si>
  <si>
    <t>SMO_その他業務支援</t>
    <rPh sb="6" eb="7">
      <t>タ</t>
    </rPh>
    <rPh sb="7" eb="9">
      <t>ギョウム</t>
    </rPh>
    <rPh sb="9" eb="11">
      <t>シエン</t>
    </rPh>
    <phoneticPr fontId="2"/>
  </si>
  <si>
    <t>R-SDVの利用</t>
    <rPh sb="6" eb="8">
      <t>リヨウ</t>
    </rPh>
    <phoneticPr fontId="2"/>
  </si>
  <si>
    <t>選択してください(可/不可)</t>
    <rPh sb="0" eb="2">
      <t>センタク</t>
    </rPh>
    <rPh sb="9" eb="10">
      <t>カ</t>
    </rPh>
    <rPh sb="11" eb="13">
      <t>フカ</t>
    </rPh>
    <phoneticPr fontId="2"/>
  </si>
  <si>
    <t>参考：2.電子カルテを対象としたリモートSDVの実施について</t>
  </si>
  <si>
    <t>開始時必要書類</t>
    <rPh sb="0" eb="3">
      <t>カイシジ</t>
    </rPh>
    <rPh sb="3" eb="5">
      <t>ヒツヨウ</t>
    </rPh>
    <rPh sb="5" eb="7">
      <t>ショルイ</t>
    </rPh>
    <phoneticPr fontId="2"/>
  </si>
  <si>
    <t>CV/FDなど</t>
    <phoneticPr fontId="2"/>
  </si>
  <si>
    <t>責任医師CV</t>
    <rPh sb="0" eb="2">
      <t>セキニン</t>
    </rPh>
    <rPh sb="2" eb="4">
      <t>イシ</t>
    </rPh>
    <phoneticPr fontId="2"/>
  </si>
  <si>
    <t>※直接作成依頼してください
書式1：書式3添付資料「履歴書」に記載が必要</t>
    <rPh sb="1" eb="3">
      <t>チョクセツ</t>
    </rPh>
    <rPh sb="3" eb="5">
      <t>サクセイ</t>
    </rPh>
    <rPh sb="5" eb="7">
      <t>イライ</t>
    </rPh>
    <rPh sb="14" eb="16">
      <t>ショシキ</t>
    </rPh>
    <rPh sb="26" eb="29">
      <t>リレキショ</t>
    </rPh>
    <phoneticPr fontId="2"/>
  </si>
  <si>
    <t>分担医師CV</t>
    <rPh sb="0" eb="2">
      <t>ブンタン</t>
    </rPh>
    <rPh sb="2" eb="4">
      <t>イシ</t>
    </rPh>
    <phoneticPr fontId="2"/>
  </si>
  <si>
    <t>※直接作成依頼してください</t>
    <phoneticPr fontId="2"/>
  </si>
  <si>
    <t>その他協力者等CV</t>
    <rPh sb="2" eb="3">
      <t>タ</t>
    </rPh>
    <rPh sb="3" eb="6">
      <t>キョウリョクシャ</t>
    </rPh>
    <rPh sb="6" eb="7">
      <t>トウ</t>
    </rPh>
    <phoneticPr fontId="2"/>
  </si>
  <si>
    <t>不要以外⇒入力欄に対象者(職種)を記載
※直接作成依頼してください</t>
    <rPh sb="0" eb="2">
      <t>フヨウ</t>
    </rPh>
    <rPh sb="2" eb="4">
      <t>イガイ</t>
    </rPh>
    <rPh sb="5" eb="8">
      <t>ニュウリョクラン</t>
    </rPh>
    <rPh sb="9" eb="12">
      <t>タイショウシャ</t>
    </rPh>
    <rPh sb="13" eb="15">
      <t>ショクシュ</t>
    </rPh>
    <rPh sb="17" eb="19">
      <t>キサイ</t>
    </rPh>
    <phoneticPr fontId="2"/>
  </si>
  <si>
    <t>書式2_治験協力者の記載</t>
    <rPh sb="0" eb="2">
      <t>ショシキ</t>
    </rPh>
    <rPh sb="4" eb="6">
      <t>チケン</t>
    </rPh>
    <rPh sb="6" eb="9">
      <t>キョウリョクシャ</t>
    </rPh>
    <rPh sb="10" eb="12">
      <t>キサイ</t>
    </rPh>
    <phoneticPr fontId="2"/>
  </si>
  <si>
    <t>書式2：担当CRCが作成
CRC以外の協力者で記載を必須とする場合、その他を選択し入力欄に対象者(職種)を記載すること。なお、対象者は原則各部門の責任者または担当者とする。
※病院長通知日入りのリストを事務局から提供→書式3添付資料「氏名リスト」として代用</t>
    <rPh sb="0" eb="2">
      <t>ショシキ</t>
    </rPh>
    <rPh sb="4" eb="6">
      <t>タントウ</t>
    </rPh>
    <rPh sb="10" eb="12">
      <t>サクセイ</t>
    </rPh>
    <rPh sb="19" eb="22">
      <t>キョウリョクシャ</t>
    </rPh>
    <rPh sb="63" eb="66">
      <t>タイショウシャ</t>
    </rPh>
    <rPh sb="67" eb="69">
      <t>ゲンソク</t>
    </rPh>
    <rPh sb="69" eb="72">
      <t>カクブモン</t>
    </rPh>
    <rPh sb="73" eb="76">
      <t>セキニンシャ</t>
    </rPh>
    <rPh sb="79" eb="82">
      <t>タントウシャ</t>
    </rPh>
    <rPh sb="88" eb="94">
      <t>ビョウインチョウツウチビ</t>
    </rPh>
    <rPh sb="94" eb="95">
      <t>イ</t>
    </rPh>
    <rPh sb="101" eb="104">
      <t>ジムキョク</t>
    </rPh>
    <rPh sb="106" eb="108">
      <t>テイキョウ</t>
    </rPh>
    <rPh sb="117" eb="119">
      <t>シメイ</t>
    </rPh>
    <rPh sb="126" eb="128">
      <t>ダイヨウ</t>
    </rPh>
    <phoneticPr fontId="2"/>
  </si>
  <si>
    <t>利益相反自己申告書</t>
    <rPh sb="0" eb="9">
      <t>リエキソウハンジコシンコクショ</t>
    </rPh>
    <phoneticPr fontId="2"/>
  </si>
  <si>
    <t>責任医師・分担医師：当院書式は審査日までに事務局で入手/確認</t>
    <rPh sb="0" eb="4">
      <t>セキニンイシ</t>
    </rPh>
    <rPh sb="5" eb="9">
      <t>ブンタンイシ</t>
    </rPh>
    <rPh sb="10" eb="12">
      <t>トウイン</t>
    </rPh>
    <rPh sb="12" eb="14">
      <t>ショシキ</t>
    </rPh>
    <rPh sb="15" eb="18">
      <t>シンサビ</t>
    </rPh>
    <rPh sb="21" eb="24">
      <t>ジムキョク</t>
    </rPh>
    <rPh sb="25" eb="27">
      <t>ニュウシュ</t>
    </rPh>
    <rPh sb="28" eb="30">
      <t>カクニン</t>
    </rPh>
    <phoneticPr fontId="2"/>
  </si>
  <si>
    <t>Financial Disclosure</t>
    <phoneticPr fontId="2"/>
  </si>
  <si>
    <t>選択してください(要/不要)</t>
    <rPh sb="0" eb="2">
      <t>センタク</t>
    </rPh>
    <rPh sb="9" eb="10">
      <t>ヨウ</t>
    </rPh>
    <rPh sb="11" eb="13">
      <t>フヨウ</t>
    </rPh>
    <phoneticPr fontId="2"/>
  </si>
  <si>
    <t>要⇒入力欄に対象者(職種)を記載
※SI及びCRC以外で記載を必須とする場合、その他を選択し入力欄に対象者(職種)を記載すること。なお、対象者は原則各部門の責任者または担当者とする。</t>
    <rPh sb="0" eb="1">
      <t>ヨウ</t>
    </rPh>
    <rPh sb="20" eb="21">
      <t>オヨ</t>
    </rPh>
    <phoneticPr fontId="2"/>
  </si>
  <si>
    <t>Form FDA 1572</t>
    <phoneticPr fontId="2"/>
  </si>
  <si>
    <t>Certificate/Log</t>
    <phoneticPr fontId="2"/>
  </si>
  <si>
    <t>GCPトレーニング受講記録</t>
    <rPh sb="9" eb="13">
      <t>ジュコウキロク</t>
    </rPh>
    <phoneticPr fontId="2"/>
  </si>
  <si>
    <t>要⇒責任医師以外で必要な場合、入力欄に対象者(職種)を記載
責任医師：APRIN等の修了書←審査日までに事務局で入手/確認</t>
    <rPh sb="23" eb="25">
      <t>ショクシュ</t>
    </rPh>
    <rPh sb="30" eb="32">
      <t>セキニン</t>
    </rPh>
    <rPh sb="32" eb="34">
      <t>イシ</t>
    </rPh>
    <rPh sb="40" eb="41">
      <t>トウ</t>
    </rPh>
    <rPh sb="42" eb="43">
      <t xml:space="preserve">
</t>
    </rPh>
    <rPh sb="43" eb="44">
      <t>コメジルシ</t>
    </rPh>
    <rPh sb="44" eb="45">
      <t>、</t>
    </rPh>
    <rPh sb="46" eb="49">
      <t>シンサビ</t>
    </rPh>
    <phoneticPr fontId="2"/>
  </si>
  <si>
    <t>Delegation Log</t>
    <phoneticPr fontId="2"/>
  </si>
  <si>
    <t>要⇒入力欄に対象者(職種)を記載</t>
    <rPh sb="0" eb="1">
      <t>ヨウ</t>
    </rPh>
    <phoneticPr fontId="2"/>
  </si>
  <si>
    <t>署名印影一覧</t>
    <rPh sb="0" eb="2">
      <t>ショメイ</t>
    </rPh>
    <rPh sb="2" eb="4">
      <t>インエイ</t>
    </rPh>
    <rPh sb="4" eb="6">
      <t>イチラン</t>
    </rPh>
    <phoneticPr fontId="2"/>
  </si>
  <si>
    <t>トレーニング</t>
    <phoneticPr fontId="2"/>
  </si>
  <si>
    <t>要⇒入力欄に実施方法、種類、対象者(職種)を記載</t>
    <rPh sb="0" eb="1">
      <t>ヨウ</t>
    </rPh>
    <rPh sb="6" eb="8">
      <t>ジッシ</t>
    </rPh>
    <rPh sb="8" eb="10">
      <t>ホウホウ</t>
    </rPh>
    <rPh sb="11" eb="13">
      <t>シュルイ</t>
    </rPh>
    <rPh sb="14" eb="17">
      <t>タイショウシャ</t>
    </rPh>
    <phoneticPr fontId="2"/>
  </si>
  <si>
    <t>アカウント</t>
    <phoneticPr fontId="2"/>
  </si>
  <si>
    <t>EDC</t>
    <phoneticPr fontId="2"/>
  </si>
  <si>
    <t>あり⇒入力欄にベンダー名、対象者(職種)を記載</t>
    <rPh sb="11" eb="12">
      <t>メイ</t>
    </rPh>
    <phoneticPr fontId="2"/>
  </si>
  <si>
    <t>登録センター</t>
    <rPh sb="0" eb="2">
      <t>トウロク</t>
    </rPh>
    <phoneticPr fontId="2"/>
  </si>
  <si>
    <t>画像送信</t>
    <rPh sb="0" eb="4">
      <t>ガゾウソウシン</t>
    </rPh>
    <phoneticPr fontId="2"/>
  </si>
  <si>
    <t>検査データ</t>
    <rPh sb="0" eb="2">
      <t>ケンサ</t>
    </rPh>
    <phoneticPr fontId="2"/>
  </si>
  <si>
    <t>その他アカウント</t>
    <rPh sb="2" eb="3">
      <t>タ</t>
    </rPh>
    <phoneticPr fontId="2"/>
  </si>
  <si>
    <t>あり⇒入力欄に種類、ベンダー名、対象者(職種)を記載</t>
    <rPh sb="7" eb="9">
      <t>シュルイ</t>
    </rPh>
    <rPh sb="14" eb="15">
      <t>メイ</t>
    </rPh>
    <phoneticPr fontId="2"/>
  </si>
  <si>
    <t>症例取扱</t>
    <phoneticPr fontId="2"/>
  </si>
  <si>
    <t>症例登録</t>
    <phoneticPr fontId="2"/>
  </si>
  <si>
    <t>施設番号</t>
    <rPh sb="0" eb="2">
      <t>シセツ</t>
    </rPh>
    <rPh sb="2" eb="4">
      <t>バンゴウ</t>
    </rPh>
    <phoneticPr fontId="2"/>
  </si>
  <si>
    <t>スクリーニング名簿</t>
    <phoneticPr fontId="2"/>
  </si>
  <si>
    <t>その他⇒入力欄に記載</t>
  </si>
  <si>
    <t>被験者識別コード</t>
    <rPh sb="0" eb="3">
      <t>ヒケンシャ</t>
    </rPh>
    <rPh sb="3" eb="5">
      <t>シキベツ</t>
    </rPh>
    <phoneticPr fontId="2"/>
  </si>
  <si>
    <t>依頼者方式⇒入力欄にルールを記載</t>
    <rPh sb="0" eb="3">
      <t>イライシャ</t>
    </rPh>
    <rPh sb="3" eb="5">
      <t>ホウシキ</t>
    </rPh>
    <rPh sb="14" eb="16">
      <t>キサイ</t>
    </rPh>
    <phoneticPr fontId="2"/>
  </si>
  <si>
    <t>登録票の様式</t>
    <phoneticPr fontId="2"/>
  </si>
  <si>
    <t>登録票の保管</t>
    <phoneticPr fontId="2"/>
  </si>
  <si>
    <t>登録確認票送付先</t>
    <phoneticPr fontId="2"/>
  </si>
  <si>
    <t>その他⇒入力欄に記載
FAXで送付する場合、入力欄にFAX番号を記載</t>
    <rPh sb="15" eb="17">
      <t>ソウフ</t>
    </rPh>
    <rPh sb="19" eb="21">
      <t>バアイ</t>
    </rPh>
    <rPh sb="22" eb="25">
      <t>ニュウリョクラン</t>
    </rPh>
    <rPh sb="29" eb="31">
      <t>バンゴウ</t>
    </rPh>
    <rPh sb="32" eb="34">
      <t>キサイ</t>
    </rPh>
    <phoneticPr fontId="2"/>
  </si>
  <si>
    <t>被験者募集</t>
    <rPh sb="0" eb="3">
      <t>ヒケンシャ</t>
    </rPh>
    <rPh sb="3" eb="5">
      <t>ボシュウ</t>
    </rPh>
    <phoneticPr fontId="2"/>
  </si>
  <si>
    <t>院内ポスター等の使用</t>
    <rPh sb="6" eb="7">
      <t>トウ</t>
    </rPh>
    <rPh sb="8" eb="10">
      <t>シヨウ</t>
    </rPh>
    <phoneticPr fontId="2"/>
  </si>
  <si>
    <t>あり⇒入力欄に詳細を入力
※書式3添付資料「その他」に記載が必要</t>
  </si>
  <si>
    <t>公募</t>
    <phoneticPr fontId="2"/>
  </si>
  <si>
    <t>あり⇒入力欄に詳細(方法など)を入力
※書式3添付資料「被験者の募集の手順(広告等)に関する資料」の作成が必要</t>
    <rPh sb="10" eb="12">
      <t>ホウホウ</t>
    </rPh>
    <rPh sb="28" eb="31">
      <t>ヒケンシャ</t>
    </rPh>
    <rPh sb="32" eb="34">
      <t>ボシュウ</t>
    </rPh>
    <rPh sb="35" eb="37">
      <t>テジュン</t>
    </rPh>
    <rPh sb="38" eb="40">
      <t>コウコク</t>
    </rPh>
    <rPh sb="40" eb="41">
      <t>トウ</t>
    </rPh>
    <rPh sb="43" eb="44">
      <t>カン</t>
    </rPh>
    <rPh sb="46" eb="48">
      <t>シリョウ</t>
    </rPh>
    <rPh sb="50" eb="52">
      <t>サクセイ</t>
    </rPh>
    <phoneticPr fontId="2"/>
  </si>
  <si>
    <t>人種等の基準</t>
    <rPh sb="0" eb="2">
      <t>ジンシュ</t>
    </rPh>
    <rPh sb="2" eb="3">
      <t>トウ</t>
    </rPh>
    <rPh sb="4" eb="6">
      <t>キジュン</t>
    </rPh>
    <phoneticPr fontId="2"/>
  </si>
  <si>
    <t>その他⇒入力欄に記載
※「日本人の定義」を入力欄に記載</t>
    <rPh sb="13" eb="16">
      <t>ニホンジン</t>
    </rPh>
    <rPh sb="17" eb="19">
      <t>テイギ</t>
    </rPh>
    <rPh sb="21" eb="24">
      <t>ニュウリョクラン</t>
    </rPh>
    <rPh sb="25" eb="27">
      <t>キサイ</t>
    </rPh>
    <phoneticPr fontId="2"/>
  </si>
  <si>
    <t>同意説明文書</t>
    <rPh sb="0" eb="6">
      <t>ドウイセツメイブンショ</t>
    </rPh>
    <phoneticPr fontId="2"/>
  </si>
  <si>
    <t>ICF_共通テンプレートの使用</t>
    <rPh sb="4" eb="6">
      <t>キョウツウ</t>
    </rPh>
    <rPh sb="13" eb="15">
      <t>シヨウ</t>
    </rPh>
    <phoneticPr fontId="2"/>
  </si>
  <si>
    <t>※使用可の場合、「説明文書・同意文書（ICF）共通テンプレート」横浜市立大学附属病院ICFひな型を参照すること</t>
    <rPh sb="1" eb="3">
      <t>シヨウ</t>
    </rPh>
    <rPh sb="3" eb="4">
      <t>カ</t>
    </rPh>
    <rPh sb="5" eb="7">
      <t>バアイ</t>
    </rPh>
    <rPh sb="49" eb="51">
      <t>サンショウ</t>
    </rPh>
    <phoneticPr fontId="2"/>
  </si>
  <si>
    <t>メイン文書以外の設定</t>
    <phoneticPr fontId="2"/>
  </si>
  <si>
    <t>あり⇒入力欄に詳細(種類)を入力</t>
    <rPh sb="10" eb="12">
      <t>シュルイ</t>
    </rPh>
    <phoneticPr fontId="2"/>
  </si>
  <si>
    <t>アセント文書</t>
    <rPh sb="4" eb="6">
      <t>ブンショ</t>
    </rPh>
    <phoneticPr fontId="2"/>
  </si>
  <si>
    <t>利益相反に関する記載の有無</t>
    <rPh sb="0" eb="4">
      <t>リエキソウハン</t>
    </rPh>
    <rPh sb="5" eb="6">
      <t>カン</t>
    </rPh>
    <rPh sb="8" eb="10">
      <t>キサイ</t>
    </rPh>
    <rPh sb="11" eb="13">
      <t>ウム</t>
    </rPh>
    <phoneticPr fontId="2"/>
  </si>
  <si>
    <t>被験者へ配布する説明文書に利益相反に関する記載がある場合は「あり」を選択</t>
    <rPh sb="0" eb="3">
      <t>ヒケンシャ</t>
    </rPh>
    <rPh sb="4" eb="6">
      <t>ハイフ</t>
    </rPh>
    <rPh sb="8" eb="12">
      <t>セツメイブンショ</t>
    </rPh>
    <rPh sb="13" eb="17">
      <t>リエキソウハン</t>
    </rPh>
    <rPh sb="18" eb="19">
      <t>カン</t>
    </rPh>
    <rPh sb="21" eb="23">
      <t>キサイ</t>
    </rPh>
    <rPh sb="26" eb="28">
      <t>バアイ</t>
    </rPh>
    <rPh sb="34" eb="36">
      <t>センタク</t>
    </rPh>
    <phoneticPr fontId="2"/>
  </si>
  <si>
    <t>補償関連</t>
    <rPh sb="0" eb="2">
      <t>ホショウ</t>
    </rPh>
    <rPh sb="2" eb="4">
      <t>カンレン</t>
    </rPh>
    <phoneticPr fontId="2"/>
  </si>
  <si>
    <t>被験者用補償資料</t>
    <rPh sb="0" eb="3">
      <t>ヒケンシャ</t>
    </rPh>
    <rPh sb="3" eb="4">
      <t>ヨウ</t>
    </rPh>
    <rPh sb="4" eb="6">
      <t>ホショウ</t>
    </rPh>
    <rPh sb="6" eb="8">
      <t>シリョウ</t>
    </rPh>
    <phoneticPr fontId="2"/>
  </si>
  <si>
    <t>あり⇒提供必須の場合、ICFのメイン説明文書に追加すること</t>
    <rPh sb="3" eb="5">
      <t>テイキョウ</t>
    </rPh>
    <rPh sb="5" eb="7">
      <t>ヒッス</t>
    </rPh>
    <rPh sb="8" eb="10">
      <t>バアイ</t>
    </rPh>
    <rPh sb="18" eb="22">
      <t>セツメイブンショ</t>
    </rPh>
    <rPh sb="23" eb="25">
      <t>ツイカ</t>
    </rPh>
    <phoneticPr fontId="2"/>
  </si>
  <si>
    <t>医療機関用補償資料</t>
    <rPh sb="0" eb="4">
      <t>イリョウキカン</t>
    </rPh>
    <rPh sb="4" eb="5">
      <t>ヨウ</t>
    </rPh>
    <rPh sb="5" eb="7">
      <t>ホショウ</t>
    </rPh>
    <rPh sb="7" eb="9">
      <t>シリョウ</t>
    </rPh>
    <phoneticPr fontId="2"/>
  </si>
  <si>
    <t>※書式3添付資料「被験者の健康被害の補償について説明した文書」に記載が必要</t>
    <rPh sb="9" eb="12">
      <t>ヒケンシャ</t>
    </rPh>
    <rPh sb="13" eb="15">
      <t>ケンコウ</t>
    </rPh>
    <rPh sb="15" eb="17">
      <t>ヒガイ</t>
    </rPh>
    <rPh sb="18" eb="20">
      <t>ホショウ</t>
    </rPh>
    <rPh sb="24" eb="26">
      <t>セツメイ</t>
    </rPh>
    <rPh sb="28" eb="30">
      <t>ブンショ</t>
    </rPh>
    <phoneticPr fontId="2"/>
  </si>
  <si>
    <t>付保証明書の期間</t>
    <rPh sb="0" eb="5">
      <t>フホショウメイショ</t>
    </rPh>
    <rPh sb="6" eb="8">
      <t>キカン</t>
    </rPh>
    <phoneticPr fontId="2"/>
  </si>
  <si>
    <t>※書式3添付資料「被験者の健康被害の補償について説明した文書」として付保証明書が必要</t>
    <rPh sb="34" eb="36">
      <t>フホ</t>
    </rPh>
    <rPh sb="36" eb="39">
      <t>ショウメイショ</t>
    </rPh>
    <phoneticPr fontId="2"/>
  </si>
  <si>
    <t>健康被害の補償範囲</t>
    <phoneticPr fontId="2"/>
  </si>
  <si>
    <t>治験との関連性判定</t>
    <phoneticPr fontId="2"/>
  </si>
  <si>
    <t>医療費の負担範囲</t>
    <rPh sb="4" eb="6">
      <t>フタン</t>
    </rPh>
    <rPh sb="6" eb="8">
      <t>ハンイ</t>
    </rPh>
    <phoneticPr fontId="2"/>
  </si>
  <si>
    <t>医療費の支払時期</t>
    <rPh sb="4" eb="6">
      <t>シハライ</t>
    </rPh>
    <rPh sb="6" eb="8">
      <t>ジキ</t>
    </rPh>
    <phoneticPr fontId="2"/>
  </si>
  <si>
    <t>医療費の支払方法</t>
    <rPh sb="0" eb="3">
      <t>イリョウヒ</t>
    </rPh>
    <rPh sb="4" eb="6">
      <t>シハライ</t>
    </rPh>
    <rPh sb="6" eb="8">
      <t>ホウホウ</t>
    </rPh>
    <phoneticPr fontId="2"/>
  </si>
  <si>
    <t>医療費以外の補償費</t>
    <phoneticPr fontId="2"/>
  </si>
  <si>
    <t>医療費以外の支払方法</t>
    <rPh sb="0" eb="3">
      <t>イリョウヒ</t>
    </rPh>
    <rPh sb="3" eb="5">
      <t>イガイ</t>
    </rPh>
    <rPh sb="6" eb="8">
      <t>シハライ</t>
    </rPh>
    <rPh sb="8" eb="10">
      <t>ホウホウ</t>
    </rPh>
    <phoneticPr fontId="2"/>
  </si>
  <si>
    <t>補償時の依頼者負担の範囲</t>
    <phoneticPr fontId="2"/>
  </si>
  <si>
    <t>参加カード</t>
    <rPh sb="0" eb="2">
      <t>サンカ</t>
    </rPh>
    <phoneticPr fontId="2"/>
  </si>
  <si>
    <t>参加カード_当院雛形の使用</t>
    <rPh sb="0" eb="2">
      <t>サンカ</t>
    </rPh>
    <rPh sb="6" eb="8">
      <t>トウイン</t>
    </rPh>
    <rPh sb="8" eb="10">
      <t>ヒナガタ</t>
    </rPh>
    <rPh sb="11" eb="13">
      <t>シヨウ</t>
    </rPh>
    <phoneticPr fontId="2"/>
  </si>
  <si>
    <t>※書式3添付資料「その他」に記載が必要</t>
    <phoneticPr fontId="2"/>
  </si>
  <si>
    <t>被験者配布資料</t>
    <rPh sb="0" eb="3">
      <t>ヒケンシャ</t>
    </rPh>
    <rPh sb="3" eb="5">
      <t>ハイフ</t>
    </rPh>
    <rPh sb="5" eb="7">
      <t>シリョウ</t>
    </rPh>
    <phoneticPr fontId="2"/>
  </si>
  <si>
    <t>日誌等の使用</t>
    <rPh sb="0" eb="2">
      <t>ニッシ</t>
    </rPh>
    <rPh sb="2" eb="3">
      <t>トウ</t>
    </rPh>
    <rPh sb="4" eb="6">
      <t>シヨウ</t>
    </rPh>
    <phoneticPr fontId="2"/>
  </si>
  <si>
    <t>あり⇒入力欄に詳細(種類)を入力
※書式3添付資料「その他」に記載が必要</t>
    <rPh sb="10" eb="12">
      <t>シュルイ</t>
    </rPh>
    <phoneticPr fontId="2"/>
  </si>
  <si>
    <t>報告書関連</t>
    <rPh sb="0" eb="3">
      <t>ホウコクショ</t>
    </rPh>
    <rPh sb="3" eb="5">
      <t>カンレン</t>
    </rPh>
    <phoneticPr fontId="2"/>
  </si>
  <si>
    <t>症例報告書</t>
    <rPh sb="0" eb="2">
      <t>ショウレイ</t>
    </rPh>
    <rPh sb="2" eb="5">
      <t>ホウコクショ</t>
    </rPh>
    <phoneticPr fontId="2"/>
  </si>
  <si>
    <t>重篤な有害事象</t>
  </si>
  <si>
    <t>その他⇒入力欄に記載
※IRB審査用に統一書式での作成が必要</t>
    <rPh sb="17" eb="18">
      <t>ヨウ</t>
    </rPh>
    <rPh sb="25" eb="27">
      <t>サクセイ</t>
    </rPh>
    <rPh sb="28" eb="30">
      <t>ヒツヨウ</t>
    </rPh>
    <phoneticPr fontId="2"/>
  </si>
  <si>
    <t>逸脱報告書の提出</t>
  </si>
  <si>
    <t>実施症例</t>
    <rPh sb="0" eb="2">
      <t>ジッシ</t>
    </rPh>
    <rPh sb="2" eb="4">
      <t>ショウレイ</t>
    </rPh>
    <phoneticPr fontId="2"/>
  </si>
  <si>
    <t>カウント方法</t>
    <rPh sb="4" eb="6">
      <t>ホウホウ</t>
    </rPh>
    <phoneticPr fontId="2"/>
  </si>
  <si>
    <t>脱落症例経費</t>
    <rPh sb="0" eb="2">
      <t>ダツラク</t>
    </rPh>
    <rPh sb="2" eb="4">
      <t>ショウレイ</t>
    </rPh>
    <rPh sb="4" eb="6">
      <t>ケイヒ</t>
    </rPh>
    <phoneticPr fontId="2"/>
  </si>
  <si>
    <r>
      <t>当院規定あり：1症例当り50,000 円(拡大治験のみ35,000円)(税別)、原契約第11条(3)に記載が必要、</t>
    </r>
    <r>
      <rPr>
        <sz val="11"/>
        <color rgb="FFFF0000"/>
        <rFont val="Meiryo UI"/>
        <family val="3"/>
        <charset val="128"/>
      </rPr>
      <t>該当しない場合「非該当」と記載</t>
    </r>
    <rPh sb="0" eb="2">
      <t>トウイン</t>
    </rPh>
    <rPh sb="2" eb="4">
      <t>キテイ</t>
    </rPh>
    <rPh sb="8" eb="10">
      <t>ショウレイ</t>
    </rPh>
    <rPh sb="10" eb="11">
      <t>アタ</t>
    </rPh>
    <rPh sb="19" eb="20">
      <t>エン</t>
    </rPh>
    <rPh sb="21" eb="23">
      <t>カクダイ</t>
    </rPh>
    <rPh sb="23" eb="25">
      <t>チケン</t>
    </rPh>
    <rPh sb="33" eb="34">
      <t>エン</t>
    </rPh>
    <rPh sb="36" eb="38">
      <t>ゼイベツ</t>
    </rPh>
    <phoneticPr fontId="2"/>
  </si>
  <si>
    <t>参加期間</t>
    <rPh sb="0" eb="2">
      <t>サンカ</t>
    </rPh>
    <rPh sb="2" eb="4">
      <t>キカン</t>
    </rPh>
    <phoneticPr fontId="2"/>
  </si>
  <si>
    <t>Wash out</t>
    <phoneticPr fontId="2"/>
  </si>
  <si>
    <t>あり⇒入力欄に期間を記載</t>
    <rPh sb="7" eb="9">
      <t>キカン</t>
    </rPh>
    <rPh sb="10" eb="12">
      <t>キサイ</t>
    </rPh>
    <phoneticPr fontId="2"/>
  </si>
  <si>
    <t>前観察</t>
    <rPh sb="0" eb="1">
      <t>ゼン</t>
    </rPh>
    <rPh sb="1" eb="3">
      <t>カンサツ</t>
    </rPh>
    <phoneticPr fontId="2"/>
  </si>
  <si>
    <t>投与期間</t>
    <rPh sb="0" eb="4">
      <t>トウヨキカン</t>
    </rPh>
    <phoneticPr fontId="2"/>
  </si>
  <si>
    <t>期間を記載</t>
    <rPh sb="0" eb="2">
      <t>キカン</t>
    </rPh>
    <rPh sb="3" eb="5">
      <t>キサイ</t>
    </rPh>
    <phoneticPr fontId="2"/>
  </si>
  <si>
    <t>追跡調査</t>
    <phoneticPr fontId="2"/>
  </si>
  <si>
    <r>
      <t>あり⇒入力欄に期間を記載
当院規定：1調査当り16,900 円(税別)、原契約第11条(3)に記載が必要、</t>
    </r>
    <r>
      <rPr>
        <sz val="11"/>
        <color rgb="FFFF0000"/>
        <rFont val="Meiryo UI"/>
        <family val="3"/>
        <charset val="128"/>
      </rPr>
      <t>該当しない場合「非該当」と記載</t>
    </r>
    <rPh sb="7" eb="9">
      <t>キカン</t>
    </rPh>
    <rPh sb="10" eb="12">
      <t>キサイ</t>
    </rPh>
    <rPh sb="13" eb="17">
      <t>トウインキテイ</t>
    </rPh>
    <phoneticPr fontId="2"/>
  </si>
  <si>
    <t>生存調査</t>
    <rPh sb="0" eb="2">
      <t>セイゾン</t>
    </rPh>
    <rPh sb="2" eb="4">
      <t>チョウサ</t>
    </rPh>
    <phoneticPr fontId="2"/>
  </si>
  <si>
    <t>サブスタディ</t>
    <phoneticPr fontId="2"/>
  </si>
  <si>
    <t>あり⇒入力欄に詳細を記載</t>
    <rPh sb="3" eb="6">
      <t>ニュウリョクラン</t>
    </rPh>
    <rPh sb="7" eb="9">
      <t>ショウサイ</t>
    </rPh>
    <rPh sb="10" eb="12">
      <t>キサイ</t>
    </rPh>
    <phoneticPr fontId="2"/>
  </si>
  <si>
    <t>承認取得までの継続投与試験</t>
    <rPh sb="0" eb="2">
      <t>ショウニン</t>
    </rPh>
    <rPh sb="2" eb="4">
      <t>シュトク</t>
    </rPh>
    <rPh sb="7" eb="9">
      <t>ケイゾク</t>
    </rPh>
    <rPh sb="9" eb="11">
      <t>トウヨ</t>
    </rPh>
    <rPh sb="11" eb="13">
      <t>シケン</t>
    </rPh>
    <phoneticPr fontId="2"/>
  </si>
  <si>
    <t>入院/外来</t>
    <rPh sb="0" eb="2">
      <t>ニュウイン</t>
    </rPh>
    <rPh sb="3" eb="5">
      <t>ガイライ</t>
    </rPh>
    <phoneticPr fontId="2"/>
  </si>
  <si>
    <t>費用負担</t>
    <rPh sb="0" eb="2">
      <t>ヒヨウ</t>
    </rPh>
    <rPh sb="2" eb="4">
      <t>フタン</t>
    </rPh>
    <phoneticPr fontId="2"/>
  </si>
  <si>
    <t>保険外併用療養費</t>
    <rPh sb="0" eb="8">
      <t>ホケンガイヘイヨウリョウヨウヒ</t>
    </rPh>
    <phoneticPr fontId="2"/>
  </si>
  <si>
    <t>支給対象外費の対象期間</t>
    <rPh sb="0" eb="2">
      <t>シキュウ</t>
    </rPh>
    <rPh sb="2" eb="5">
      <t>タイショウガイ</t>
    </rPh>
    <rPh sb="5" eb="6">
      <t>ヒ</t>
    </rPh>
    <rPh sb="7" eb="9">
      <t>タイショウ</t>
    </rPh>
    <rPh sb="9" eb="11">
      <t>キカン</t>
    </rPh>
    <phoneticPr fontId="2"/>
  </si>
  <si>
    <r>
      <rPr>
        <b/>
        <sz val="11"/>
        <rFont val="Meiryo UI"/>
        <family val="3"/>
        <charset val="128"/>
      </rPr>
      <t xml:space="preserve">当院運用：すべての検査・画像診断に係る費用(検査・画像診断で使われる薬剤及び病理診断に係る費用を含む)、治験薬の予定される効能・効果と同様の効能・効果を有する医薬品(院内採用品)の薬剤料、またその投薬・注射に係る費用の全額を依頼者が負担する。
</t>
    </r>
    <r>
      <rPr>
        <sz val="11"/>
        <rFont val="Meiryo UI"/>
        <family val="3"/>
        <charset val="128"/>
      </rPr>
      <t>※書式3添付資料「治験の費用の負担について説明した文書」に記載が必要
※原契約第11条第4項に「支給対象外経費の乙の負担範囲」の記載が必要</t>
    </r>
    <rPh sb="0" eb="2">
      <t>トウイン</t>
    </rPh>
    <rPh sb="2" eb="4">
      <t>ウンヨウ</t>
    </rPh>
    <rPh sb="112" eb="115">
      <t>イライシャ</t>
    </rPh>
    <rPh sb="116" eb="118">
      <t>フタン</t>
    </rPh>
    <rPh sb="131" eb="133">
      <t>チケン</t>
    </rPh>
    <rPh sb="134" eb="136">
      <t>ヒヨウ</t>
    </rPh>
    <rPh sb="137" eb="139">
      <t>フタン</t>
    </rPh>
    <rPh sb="143" eb="145">
      <t>セツメイ</t>
    </rPh>
    <rPh sb="147" eb="149">
      <t>ブンショ</t>
    </rPh>
    <phoneticPr fontId="2"/>
  </si>
  <si>
    <r>
      <t>対象期間外の</t>
    </r>
    <r>
      <rPr>
        <u/>
        <sz val="11"/>
        <rFont val="Meiryo UI"/>
        <family val="3"/>
        <charset val="128"/>
      </rPr>
      <t>院内検査</t>
    </r>
    <r>
      <rPr>
        <sz val="11"/>
        <rFont val="Meiryo UI"/>
        <family val="3"/>
        <charset val="128"/>
      </rPr>
      <t>実施項目</t>
    </r>
    <rPh sb="0" eb="2">
      <t>タイショウ</t>
    </rPh>
    <rPh sb="2" eb="5">
      <t>キカンガイ</t>
    </rPh>
    <rPh sb="6" eb="8">
      <t>インナイ</t>
    </rPh>
    <rPh sb="8" eb="10">
      <t>ケンサ</t>
    </rPh>
    <rPh sb="10" eb="12">
      <t>ジッシ</t>
    </rPh>
    <rPh sb="12" eb="14">
      <t>コウモク</t>
    </rPh>
    <phoneticPr fontId="2"/>
  </si>
  <si>
    <r>
      <rPr>
        <sz val="11"/>
        <color rgb="FFFF0000"/>
        <rFont val="Meiryo UI"/>
        <family val="3"/>
        <charset val="128"/>
      </rPr>
      <t>対象期間外＝同意取得日～治験使用薬投与開始日前日、最終投与日または中止判断日の翌日～治験終了日</t>
    </r>
    <r>
      <rPr>
        <b/>
        <sz val="11"/>
        <rFont val="Meiryo UI"/>
        <family val="3"/>
        <charset val="128"/>
      </rPr>
      <t xml:space="preserve">
当院運用：治験薬投与期間外に実施した実施計画書に規定された検査・画像診断・投薬等のうち保険診療で認められていない項目がある場合、混合診療を避けるため、検査等を実施した当日に行われた診療行為に対する費用の全額（他科含）を依頼者が負担する。</t>
    </r>
    <r>
      <rPr>
        <sz val="11"/>
        <rFont val="Meiryo UI"/>
        <family val="3"/>
        <charset val="128"/>
      </rPr>
      <t xml:space="preserve">
あり⇒入力欄に"対象疾患の保険診療で認められていない項目"を記載
※書式3添付資料「治験の費用の負担について説明した文書」に記載が必要
※原契約第11条第5項に記載が必要</t>
    </r>
    <rPh sb="48" eb="52">
      <t>トウインウンヨウ</t>
    </rPh>
    <rPh sb="175" eb="177">
      <t>タイショウ</t>
    </rPh>
    <rPh sb="177" eb="179">
      <t>シッカン</t>
    </rPh>
    <rPh sb="180" eb="182">
      <t>ホケン</t>
    </rPh>
    <rPh sb="182" eb="184">
      <t>シンリョウ</t>
    </rPh>
    <rPh sb="185" eb="186">
      <t>ミト</t>
    </rPh>
    <rPh sb="193" eb="195">
      <t>コウモク</t>
    </rPh>
    <rPh sb="197" eb="199">
      <t>キサイ</t>
    </rPh>
    <phoneticPr fontId="2"/>
  </si>
  <si>
    <t>付随する費用の負担</t>
    <rPh sb="0" eb="2">
      <t>フズイ</t>
    </rPh>
    <rPh sb="4" eb="6">
      <t>ヒヨウ</t>
    </rPh>
    <rPh sb="7" eb="9">
      <t>フタン</t>
    </rPh>
    <phoneticPr fontId="2"/>
  </si>
  <si>
    <t>治験薬投与</t>
    <phoneticPr fontId="2"/>
  </si>
  <si>
    <r>
      <rPr>
        <b/>
        <sz val="11"/>
        <rFont val="Meiryo UI"/>
        <family val="3"/>
        <charset val="128"/>
      </rPr>
      <t xml:space="preserve">当院運用：治験実施計画書に規定された治験使用薬(院内採用品)の薬剤料、またその投薬・注射に係る費用の全額を依頼者が負担する。
</t>
    </r>
    <r>
      <rPr>
        <sz val="11"/>
        <rFont val="Meiryo UI"/>
        <family val="3"/>
        <charset val="128"/>
      </rPr>
      <t>あり⇒入力欄に詳細(薬剤、資材など)を入力
※書式3添付資料「治験の費用の負担について説明した文書」に記載が必要
※原契約第11条第4項に記載が必要</t>
    </r>
    <rPh sb="0" eb="2">
      <t>トウイン</t>
    </rPh>
    <rPh sb="2" eb="4">
      <t>ウンヨウ</t>
    </rPh>
    <rPh sb="57" eb="59">
      <t>フタン</t>
    </rPh>
    <phoneticPr fontId="2"/>
  </si>
  <si>
    <t>処置・手術など</t>
    <phoneticPr fontId="2"/>
  </si>
  <si>
    <r>
      <rPr>
        <b/>
        <sz val="11"/>
        <rFont val="Meiryo UI"/>
        <family val="3"/>
        <charset val="128"/>
      </rPr>
      <t xml:space="preserve">当院運用：診療報酬上評価されていない治験に関する処置・手術等に係る費用の全額を依頼者が負担する。
</t>
    </r>
    <r>
      <rPr>
        <sz val="11"/>
        <rFont val="Meiryo UI"/>
        <family val="3"/>
        <charset val="128"/>
      </rPr>
      <t>あり⇒入力欄に詳細(項目など)を入力
※書式3添付資料「治験の費用の負担について説明した文書」に記載が必要
※原契約第11条第4項に記載が必要</t>
    </r>
    <rPh sb="0" eb="4">
      <t>トウインウンヨウ</t>
    </rPh>
    <rPh sb="5" eb="10">
      <t>シンリョウホウシュウジョウ</t>
    </rPh>
    <rPh sb="10" eb="12">
      <t>ヒョウカ</t>
    </rPh>
    <rPh sb="21" eb="22">
      <t>カン</t>
    </rPh>
    <rPh sb="43" eb="45">
      <t>フタン</t>
    </rPh>
    <rPh sb="59" eb="61">
      <t>コウモク</t>
    </rPh>
    <phoneticPr fontId="2"/>
  </si>
  <si>
    <t>治験に伴う入院</t>
    <phoneticPr fontId="2"/>
  </si>
  <si>
    <t>PRTに定められた治験に伴う入院</t>
    <phoneticPr fontId="2"/>
  </si>
  <si>
    <t>あり⇒入力欄に詳細(時期、日数など)を入力</t>
    <rPh sb="10" eb="12">
      <t>ジキ</t>
    </rPh>
    <rPh sb="13" eb="15">
      <t>ニッスウ</t>
    </rPh>
    <phoneticPr fontId="2"/>
  </si>
  <si>
    <t>運用上必要な入院</t>
    <rPh sb="0" eb="3">
      <t>ウンヨウジョウ</t>
    </rPh>
    <rPh sb="3" eb="5">
      <t>ヒツヨウ</t>
    </rPh>
    <phoneticPr fontId="2"/>
  </si>
  <si>
    <t>あり⇒入力欄に詳細(時期、日数など)を入力</t>
    <phoneticPr fontId="2"/>
  </si>
  <si>
    <t>入院費用の負担</t>
    <rPh sb="0" eb="4">
      <t>ニュウインヒヨウ</t>
    </rPh>
    <rPh sb="5" eb="7">
      <t>フタン</t>
    </rPh>
    <phoneticPr fontId="2"/>
  </si>
  <si>
    <r>
      <rPr>
        <b/>
        <sz val="11"/>
        <rFont val="Meiryo UI"/>
        <family val="3"/>
        <charset val="128"/>
      </rPr>
      <t>当院運用：入院医療費(入院基本料、入院基本料等加算、特定入院料、他科含む同日の診療に係る費用など)の全額を依頼者が負担する。</t>
    </r>
    <r>
      <rPr>
        <sz val="11"/>
        <rFont val="Meiryo UI"/>
        <family val="3"/>
        <charset val="128"/>
      </rPr>
      <t xml:space="preserve">
あり⇒入力欄に詳細(食事代・個室代負担の可否、個室代の上限額・日数など)を入力
※書式3添付資料「治験の費用の負担について説明した文書」に記載が必要
※原契約第11条第5項に記載が必要</t>
    </r>
    <rPh sb="0" eb="4">
      <t>トウインウンヨウ</t>
    </rPh>
    <rPh sb="57" eb="59">
      <t>フタン</t>
    </rPh>
    <rPh sb="77" eb="80">
      <t>コシツダイ</t>
    </rPh>
    <rPh sb="80" eb="82">
      <t>フタン</t>
    </rPh>
    <rPh sb="83" eb="85">
      <t>カヒ</t>
    </rPh>
    <rPh sb="86" eb="89">
      <t>コシツダイ</t>
    </rPh>
    <rPh sb="90" eb="92">
      <t>ジョウゲン</t>
    </rPh>
    <rPh sb="92" eb="93">
      <t>ガク</t>
    </rPh>
    <rPh sb="94" eb="96">
      <t>ニッスウ</t>
    </rPh>
    <rPh sb="104" eb="106">
      <t>ショシキ</t>
    </rPh>
    <rPh sb="107" eb="109">
      <t>テンプ</t>
    </rPh>
    <rPh sb="109" eb="111">
      <t>シリョウ</t>
    </rPh>
    <rPh sb="112" eb="114">
      <t>チケン</t>
    </rPh>
    <rPh sb="115" eb="117">
      <t>ヒヨウ</t>
    </rPh>
    <rPh sb="118" eb="120">
      <t>フタン</t>
    </rPh>
    <rPh sb="124" eb="126">
      <t>セツメイ</t>
    </rPh>
    <rPh sb="128" eb="130">
      <t>ブンショ</t>
    </rPh>
    <rPh sb="132" eb="134">
      <t>キサイ</t>
    </rPh>
    <rPh sb="135" eb="137">
      <t>ヒツヨウ</t>
    </rPh>
    <phoneticPr fontId="2"/>
  </si>
  <si>
    <t>被験者負担軽減費</t>
    <phoneticPr fontId="2"/>
  </si>
  <si>
    <t>支払い</t>
    <rPh sb="0" eb="2">
      <t>シハラ</t>
    </rPh>
    <phoneticPr fontId="2"/>
  </si>
  <si>
    <r>
      <rPr>
        <b/>
        <sz val="11"/>
        <rFont val="Meiryo UI"/>
        <family val="3"/>
        <charset val="128"/>
      </rPr>
      <t>当院規定：1来院または入退院1回につき10,000円（非課税）</t>
    </r>
    <r>
      <rPr>
        <sz val="11"/>
        <rFont val="Meiryo UI"/>
        <family val="3"/>
        <charset val="128"/>
      </rPr>
      <t xml:space="preserve">
可⇒書式3添付資料「被験者への支払いに関する資料」として、以下の書式作成が必要
・YF書式020「負担軽減費用の負担に関する申出書」
・YF書式021-1「負担軽減費の受領に関する説明・確認書(被験者用)」</t>
    </r>
    <rPh sb="129" eb="133">
      <t>ヒケンシャヨウ</t>
    </rPh>
    <phoneticPr fontId="2"/>
  </si>
  <si>
    <t>Visit回数</t>
    <rPh sb="5" eb="7">
      <t>カイスウ</t>
    </rPh>
    <phoneticPr fontId="2"/>
  </si>
  <si>
    <t>PRTに規定された標準的な予定来院回数(うち予定入院回数)を記載
※複数設定がある場合はそれぞれ記載
⇒書式3添付資料「被験者への支払いに関する資料」として、以下の書式に記載が必要
・YF書式020「負担軽減費用の負担に関する申出書」</t>
    <rPh sb="4" eb="6">
      <t>キテイ</t>
    </rPh>
    <rPh sb="9" eb="12">
      <t>ヒョウジュンテキ</t>
    </rPh>
    <rPh sb="13" eb="15">
      <t>ヨテイ</t>
    </rPh>
    <rPh sb="15" eb="17">
      <t>ライイン</t>
    </rPh>
    <rPh sb="17" eb="19">
      <t>カイスウ</t>
    </rPh>
    <rPh sb="22" eb="24">
      <t>ヨテイ</t>
    </rPh>
    <rPh sb="24" eb="26">
      <t>ニュウイン</t>
    </rPh>
    <rPh sb="26" eb="28">
      <t>カイスウ</t>
    </rPh>
    <rPh sb="30" eb="32">
      <t>キサイ</t>
    </rPh>
    <rPh sb="34" eb="36">
      <t>フクスウ</t>
    </rPh>
    <rPh sb="36" eb="38">
      <t>セッテイ</t>
    </rPh>
    <rPh sb="41" eb="43">
      <t>バアイ</t>
    </rPh>
    <rPh sb="48" eb="50">
      <t>キサイ</t>
    </rPh>
    <rPh sb="85" eb="87">
      <t>キサイ</t>
    </rPh>
    <phoneticPr fontId="2"/>
  </si>
  <si>
    <t>Visit内訳</t>
    <rPh sb="5" eb="7">
      <t>ウチワケ</t>
    </rPh>
    <phoneticPr fontId="2"/>
  </si>
  <si>
    <t>支払い対象となるVisit名を記載
※「治験に必要な経費見積書」別紙2(治験研究経費_実績請求)と表記を合わせる</t>
    <rPh sb="0" eb="2">
      <t>シハラ</t>
    </rPh>
    <rPh sb="3" eb="5">
      <t>タイショウ</t>
    </rPh>
    <rPh sb="13" eb="14">
      <t>メイ</t>
    </rPh>
    <rPh sb="15" eb="17">
      <t>キサイ</t>
    </rPh>
    <rPh sb="28" eb="31">
      <t>ミツモリショ</t>
    </rPh>
    <rPh sb="36" eb="38">
      <t>チケン</t>
    </rPh>
    <rPh sb="38" eb="42">
      <t>ケンキュウケイヒ</t>
    </rPh>
    <rPh sb="43" eb="45">
      <t>ジッセキ</t>
    </rPh>
    <rPh sb="45" eb="47">
      <t>セイキュウ</t>
    </rPh>
    <rPh sb="49" eb="51">
      <t>ヒョウキ</t>
    </rPh>
    <rPh sb="52" eb="53">
      <t>ア</t>
    </rPh>
    <phoneticPr fontId="2"/>
  </si>
  <si>
    <t>同意のみの来院</t>
    <phoneticPr fontId="2"/>
  </si>
  <si>
    <t>電話visit</t>
    <rPh sb="0" eb="2">
      <t>デンワ</t>
    </rPh>
    <phoneticPr fontId="2"/>
  </si>
  <si>
    <t>有害事象での来院</t>
    <phoneticPr fontId="2"/>
  </si>
  <si>
    <t>追跡調査での来院</t>
    <phoneticPr fontId="2"/>
  </si>
  <si>
    <t>その他の来院</t>
    <phoneticPr fontId="2"/>
  </si>
  <si>
    <t>可⇒入力欄に詳細を入力</t>
    <rPh sb="0" eb="1">
      <t>カ</t>
    </rPh>
    <rPh sb="9" eb="11">
      <t>ニュウリョク</t>
    </rPh>
    <phoneticPr fontId="2"/>
  </si>
  <si>
    <t>同行者への支払い</t>
    <rPh sb="0" eb="3">
      <t>ドウコウシャ</t>
    </rPh>
    <rPh sb="5" eb="7">
      <t>シハラ</t>
    </rPh>
    <phoneticPr fontId="2"/>
  </si>
  <si>
    <t>可⇒入力欄に詳細(条件、金額など)を入力
⇒書式3添付資料「被験者への支払いに関する資料」として、以下の書式作成が必要
・YF書式021-2「負担軽減費の受領に関する説明・確認書(同行者用)」</t>
    <rPh sb="9" eb="11">
      <t>ジョウケン</t>
    </rPh>
    <rPh sb="12" eb="14">
      <t>キンガク</t>
    </rPh>
    <rPh sb="90" eb="94">
      <t>ドウコウシャヨウ</t>
    </rPh>
    <phoneticPr fontId="2"/>
  </si>
  <si>
    <t>貸与/提供物品</t>
    <rPh sb="3" eb="5">
      <t>テイキョウ</t>
    </rPh>
    <rPh sb="5" eb="7">
      <t>ブッピン</t>
    </rPh>
    <phoneticPr fontId="2"/>
  </si>
  <si>
    <t>医薬品・物品の貸与/提供（被験薬以外）</t>
    <rPh sb="7" eb="9">
      <t>タイヨ</t>
    </rPh>
    <rPh sb="10" eb="12">
      <t>テイキョウ</t>
    </rPh>
    <rPh sb="13" eb="16">
      <t>ヒケンヤク</t>
    </rPh>
    <phoneticPr fontId="2"/>
  </si>
  <si>
    <t>あり⇒入力欄に詳細を入力
※原契約第19条に記載が必要</t>
    <rPh sb="14" eb="15">
      <t>ゲン</t>
    </rPh>
    <rPh sb="17" eb="18">
      <t>ダイ</t>
    </rPh>
    <rPh sb="20" eb="21">
      <t>ジョウ</t>
    </rPh>
    <rPh sb="22" eb="24">
      <t>キサイ</t>
    </rPh>
    <rPh sb="25" eb="27">
      <t>ヒツヨウ</t>
    </rPh>
    <phoneticPr fontId="2"/>
  </si>
  <si>
    <t>購入物品</t>
    <phoneticPr fontId="2"/>
  </si>
  <si>
    <t>当院で購入し、依頼者が費用を負担する物品</t>
    <phoneticPr fontId="2"/>
  </si>
  <si>
    <t>あり⇒入力欄に詳細(製品名、型番など)を入力※「治験に必要な経費見積書」別紙1（治験実施計画書で必要とする資材(当院で購入が必要な資材)）、原契約第11条に記載が必要に記載が必要</t>
    <rPh sb="10" eb="13">
      <t>セイヒンメイ</t>
    </rPh>
    <rPh sb="14" eb="16">
      <t>カタバン</t>
    </rPh>
    <rPh sb="24" eb="26">
      <t>チケン</t>
    </rPh>
    <rPh sb="27" eb="29">
      <t>ヒツヨウ</t>
    </rPh>
    <rPh sb="32" eb="35">
      <t>ミツモリショ</t>
    </rPh>
    <rPh sb="36" eb="38">
      <t>ベッシ</t>
    </rPh>
    <rPh sb="84" eb="86">
      <t>キサイ</t>
    </rPh>
    <rPh sb="87" eb="89">
      <t>ヒツヨウ</t>
    </rPh>
    <phoneticPr fontId="2"/>
  </si>
  <si>
    <t>請求書</t>
    <rPh sb="0" eb="3">
      <t>セイキュウショ</t>
    </rPh>
    <phoneticPr fontId="2"/>
  </si>
  <si>
    <t>請求書に記載する宛名</t>
    <rPh sb="0" eb="3">
      <t>セイキュウショ</t>
    </rPh>
    <rPh sb="4" eb="6">
      <t>キサイ</t>
    </rPh>
    <rPh sb="8" eb="10">
      <t>アテナ</t>
    </rPh>
    <phoneticPr fontId="2"/>
  </si>
  <si>
    <t>会社名のみ記載</t>
    <rPh sb="0" eb="3">
      <t>カイシャメイ</t>
    </rPh>
    <rPh sb="5" eb="7">
      <t>キサイ</t>
    </rPh>
    <phoneticPr fontId="2"/>
  </si>
  <si>
    <t>振込名義人_会社名</t>
    <rPh sb="6" eb="9">
      <t>カイシャメイ</t>
    </rPh>
    <phoneticPr fontId="2"/>
  </si>
  <si>
    <t>請求書送付先_郵便番号</t>
    <rPh sb="0" eb="3">
      <t>セイキュウショ</t>
    </rPh>
    <rPh sb="7" eb="11">
      <t>ユウビンバンゴウ</t>
    </rPh>
    <phoneticPr fontId="2"/>
  </si>
  <si>
    <t>半角、ハイフンありで記載（例：236-0004）</t>
    <rPh sb="0" eb="2">
      <t>ハンカク</t>
    </rPh>
    <rPh sb="10" eb="12">
      <t>キサイ</t>
    </rPh>
    <rPh sb="13" eb="14">
      <t>レイ</t>
    </rPh>
    <phoneticPr fontId="2"/>
  </si>
  <si>
    <t>請求書送付先_所在地</t>
    <rPh sb="7" eb="10">
      <t>ショザイチ</t>
    </rPh>
    <phoneticPr fontId="2"/>
  </si>
  <si>
    <t>請求書送付先_部署名</t>
    <rPh sb="7" eb="10">
      <t>ブショメイ</t>
    </rPh>
    <phoneticPr fontId="2"/>
  </si>
  <si>
    <t>請求書送付先_氏名</t>
    <rPh sb="7" eb="9">
      <t>シメイ</t>
    </rPh>
    <phoneticPr fontId="2"/>
  </si>
  <si>
    <t>臨床検査部</t>
    <rPh sb="0" eb="4">
      <t>リンショウケンサ</t>
    </rPh>
    <rPh sb="4" eb="5">
      <t>ブ</t>
    </rPh>
    <phoneticPr fontId="2"/>
  </si>
  <si>
    <t>検体検査</t>
    <rPh sb="0" eb="2">
      <t>ケンタイ</t>
    </rPh>
    <rPh sb="2" eb="4">
      <t>ケンサ</t>
    </rPh>
    <phoneticPr fontId="2"/>
  </si>
  <si>
    <t>検査期間</t>
    <rPh sb="2" eb="4">
      <t>キカン</t>
    </rPh>
    <phoneticPr fontId="2"/>
  </si>
  <si>
    <t>院内検査</t>
    <rPh sb="0" eb="4">
      <t>インナイケンサ</t>
    </rPh>
    <phoneticPr fontId="2"/>
  </si>
  <si>
    <t>あり⇒入力欄に詳細(項目など)を記載</t>
    <rPh sb="10" eb="12">
      <t>コウモク</t>
    </rPh>
    <rPh sb="16" eb="18">
      <t>キサイ</t>
    </rPh>
    <phoneticPr fontId="2"/>
  </si>
  <si>
    <t>外注検査</t>
    <rPh sb="0" eb="2">
      <t>ガイチュウ</t>
    </rPh>
    <rPh sb="2" eb="4">
      <t>ケンサ</t>
    </rPh>
    <phoneticPr fontId="2"/>
  </si>
  <si>
    <t>あり⇒入力欄に詳細(項目など)を記載</t>
  </si>
  <si>
    <t>外注検査機関</t>
    <rPh sb="0" eb="2">
      <t>ガイチュウ</t>
    </rPh>
    <rPh sb="2" eb="4">
      <t>ケンサ</t>
    </rPh>
    <rPh sb="4" eb="6">
      <t>キカン</t>
    </rPh>
    <phoneticPr fontId="2"/>
  </si>
  <si>
    <t>回収業者</t>
    <rPh sb="0" eb="2">
      <t>カイシュウ</t>
    </rPh>
    <rPh sb="2" eb="4">
      <t>ギョウシャ</t>
    </rPh>
    <phoneticPr fontId="2"/>
  </si>
  <si>
    <t>外注検査結果の様式</t>
    <rPh sb="0" eb="2">
      <t>ガイチュウ</t>
    </rPh>
    <rPh sb="2" eb="4">
      <t>ケンサ</t>
    </rPh>
    <rPh sb="4" eb="6">
      <t>ケッカ</t>
    </rPh>
    <rPh sb="7" eb="9">
      <t>ヨウシキ</t>
    </rPh>
    <phoneticPr fontId="2"/>
  </si>
  <si>
    <t>報告書⇒部数を記載
その他⇒入力欄に記載</t>
    <rPh sb="0" eb="3">
      <t>ホウコクショ</t>
    </rPh>
    <rPh sb="4" eb="6">
      <t>ブスウ</t>
    </rPh>
    <rPh sb="7" eb="9">
      <t>キサイ</t>
    </rPh>
    <phoneticPr fontId="2"/>
  </si>
  <si>
    <t>外注検査結果報告までの所要日数</t>
    <rPh sb="0" eb="2">
      <t>ガイチュウ</t>
    </rPh>
    <rPh sb="2" eb="4">
      <t>ケンサ</t>
    </rPh>
    <rPh sb="4" eb="6">
      <t>ケッカ</t>
    </rPh>
    <rPh sb="6" eb="8">
      <t>ホウコク</t>
    </rPh>
    <rPh sb="11" eb="13">
      <t>ショヨウ</t>
    </rPh>
    <rPh sb="13" eb="15">
      <t>ニッスウ</t>
    </rPh>
    <phoneticPr fontId="2"/>
  </si>
  <si>
    <t>検体回収後に掛かる日数を数値で記載</t>
    <rPh sb="0" eb="5">
      <t>ケンタイカイシュウゴ</t>
    </rPh>
    <rPh sb="6" eb="7">
      <t>カ</t>
    </rPh>
    <rPh sb="9" eb="11">
      <t>ニッスウ</t>
    </rPh>
    <rPh sb="12" eb="14">
      <t>スウチ</t>
    </rPh>
    <rPh sb="15" eb="17">
      <t>キサイ</t>
    </rPh>
    <phoneticPr fontId="2"/>
  </si>
  <si>
    <t>外注依頼伝票のSDVの有無</t>
  </si>
  <si>
    <t>薬物動態</t>
    <phoneticPr fontId="2"/>
  </si>
  <si>
    <t>あり⇒入力欄に詳細(時期、回数など)を記載</t>
    <rPh sb="13" eb="15">
      <t>カイスウ</t>
    </rPh>
    <rPh sb="19" eb="21">
      <t>キサイ</t>
    </rPh>
    <phoneticPr fontId="2"/>
  </si>
  <si>
    <t>ゲノム</t>
    <phoneticPr fontId="2"/>
  </si>
  <si>
    <t>バイオマーカー</t>
    <phoneticPr fontId="2"/>
  </si>
  <si>
    <t>検体の保管</t>
    <phoneticPr fontId="2"/>
  </si>
  <si>
    <t>※原則当日
その他⇒入力欄に詳細(日数など)を記載</t>
    <rPh sb="1" eb="3">
      <t>ゲンソク</t>
    </rPh>
    <rPh sb="3" eb="5">
      <t>トウジツ</t>
    </rPh>
    <rPh sb="8" eb="9">
      <t>タ</t>
    </rPh>
    <rPh sb="17" eb="19">
      <t>ニッスウ</t>
    </rPh>
    <phoneticPr fontId="2"/>
  </si>
  <si>
    <t>検体のBack up</t>
  </si>
  <si>
    <t>検体の保管方法</t>
    <phoneticPr fontId="2"/>
  </si>
  <si>
    <t>その他⇒入力欄に詳細を記載</t>
  </si>
  <si>
    <t>検体分注以外の特殊処理</t>
    <phoneticPr fontId="2"/>
  </si>
  <si>
    <t>あり⇒入力欄に詳細を記載</t>
    <rPh sb="10" eb="12">
      <t>キサイ</t>
    </rPh>
    <phoneticPr fontId="2"/>
  </si>
  <si>
    <t>搬入試薬(尿試験紙等)</t>
    <phoneticPr fontId="2"/>
  </si>
  <si>
    <t>あり⇒入力欄に詳細を記載</t>
  </si>
  <si>
    <t>妊娠検査_外注</t>
    <rPh sb="0" eb="2">
      <t>ニンシン</t>
    </rPh>
    <rPh sb="2" eb="4">
      <t>ケンサ</t>
    </rPh>
    <rPh sb="5" eb="7">
      <t>ガイチュウ</t>
    </rPh>
    <phoneticPr fontId="2"/>
  </si>
  <si>
    <t>妊娠検査_院内</t>
    <rPh sb="0" eb="2">
      <t>ニンシン</t>
    </rPh>
    <rPh sb="2" eb="4">
      <t>ケンサ</t>
    </rPh>
    <rPh sb="5" eb="7">
      <t>インナイ</t>
    </rPh>
    <phoneticPr fontId="2"/>
  </si>
  <si>
    <t>妊娠検査_院内採用品の使用</t>
    <rPh sb="0" eb="4">
      <t>ニンシンケンサ</t>
    </rPh>
    <rPh sb="5" eb="10">
      <t>インナイサイヨウヒン</t>
    </rPh>
    <rPh sb="11" eb="13">
      <t>シヨウ</t>
    </rPh>
    <phoneticPr fontId="2"/>
  </si>
  <si>
    <t>※院内採用品：持田製薬「ゴナスティックW」
不可⇒検査キットの提供をお願いします</t>
    <rPh sb="1" eb="3">
      <t>インナイ</t>
    </rPh>
    <rPh sb="3" eb="6">
      <t>サイヨウヒン</t>
    </rPh>
    <rPh sb="7" eb="11">
      <t>モチダセイヤク</t>
    </rPh>
    <rPh sb="22" eb="24">
      <t>フカ</t>
    </rPh>
    <rPh sb="25" eb="27">
      <t>ケンサ</t>
    </rPh>
    <rPh sb="31" eb="33">
      <t>テイキョウ</t>
    </rPh>
    <rPh sb="35" eb="36">
      <t>ネガ</t>
    </rPh>
    <phoneticPr fontId="2"/>
  </si>
  <si>
    <t>妊娠検査不要の場合条件等</t>
  </si>
  <si>
    <t>その他臨床検査</t>
    <rPh sb="2" eb="3">
      <t>タ</t>
    </rPh>
    <rPh sb="3" eb="7">
      <t>リンショウケンサ</t>
    </rPh>
    <phoneticPr fontId="2"/>
  </si>
  <si>
    <t>生理機能検査</t>
    <rPh sb="0" eb="2">
      <t>セイリ</t>
    </rPh>
    <rPh sb="2" eb="4">
      <t>キノウ</t>
    </rPh>
    <rPh sb="4" eb="6">
      <t>ケンサ</t>
    </rPh>
    <phoneticPr fontId="2"/>
  </si>
  <si>
    <t>心電図</t>
    <phoneticPr fontId="2"/>
  </si>
  <si>
    <t>あり⇒入力欄に詳細(時期、回数など)を記載</t>
  </si>
  <si>
    <t>心電図_条件設定</t>
    <rPh sb="4" eb="6">
      <t>ジョウケン</t>
    </rPh>
    <rPh sb="6" eb="8">
      <t>セッテイ</t>
    </rPh>
    <phoneticPr fontId="2"/>
  </si>
  <si>
    <t>あり⇒入力欄に詳細(方法など)を記載</t>
    <rPh sb="10" eb="12">
      <t>ホウホウ</t>
    </rPh>
    <phoneticPr fontId="2"/>
  </si>
  <si>
    <t>心電図_提出</t>
    <rPh sb="4" eb="6">
      <t>テイシュツ</t>
    </rPh>
    <phoneticPr fontId="2"/>
  </si>
  <si>
    <t>心電図_機器の貸与</t>
    <rPh sb="0" eb="3">
      <t>シンデンズ</t>
    </rPh>
    <rPh sb="4" eb="6">
      <t>キキ</t>
    </rPh>
    <rPh sb="7" eb="9">
      <t>タイヨ</t>
    </rPh>
    <phoneticPr fontId="2"/>
  </si>
  <si>
    <t>あり⇒入力欄に詳細(機種名など)を記載
※契約書に記載が必要</t>
    <rPh sb="10" eb="13">
      <t>キシュメイ</t>
    </rPh>
    <phoneticPr fontId="2"/>
  </si>
  <si>
    <t>超音波検査</t>
    <rPh sb="0" eb="3">
      <t>チョウオンパ</t>
    </rPh>
    <rPh sb="3" eb="5">
      <t>ケンサ</t>
    </rPh>
    <phoneticPr fontId="2"/>
  </si>
  <si>
    <t>あり⇒入力欄に詳細(部位、時期、回数など)を記載</t>
    <rPh sb="10" eb="12">
      <t>ブイ</t>
    </rPh>
    <phoneticPr fontId="2"/>
  </si>
  <si>
    <t>超音波検査_条件設定</t>
    <rPh sb="0" eb="3">
      <t>チョウオンパ</t>
    </rPh>
    <rPh sb="3" eb="5">
      <t>ケンサ</t>
    </rPh>
    <rPh sb="6" eb="8">
      <t>ジョウケン</t>
    </rPh>
    <rPh sb="8" eb="10">
      <t>セッテイ</t>
    </rPh>
    <phoneticPr fontId="2"/>
  </si>
  <si>
    <t>超音波検査_提出</t>
    <rPh sb="0" eb="3">
      <t>チョウオンパ</t>
    </rPh>
    <rPh sb="3" eb="5">
      <t>ケンサ</t>
    </rPh>
    <rPh sb="6" eb="8">
      <t>テイシュツ</t>
    </rPh>
    <phoneticPr fontId="2"/>
  </si>
  <si>
    <t>超音波検査_機器の貸与</t>
    <rPh sb="0" eb="5">
      <t>チョウオンパケンサ</t>
    </rPh>
    <phoneticPr fontId="2"/>
  </si>
  <si>
    <t>超音波検査_画像コピー</t>
    <rPh sb="0" eb="5">
      <t>チョウオンパケンサ</t>
    </rPh>
    <rPh sb="6" eb="8">
      <t>ガゾウ</t>
    </rPh>
    <phoneticPr fontId="2"/>
  </si>
  <si>
    <t>その他⇒入力欄に詳細(方法など)を記載</t>
  </si>
  <si>
    <t>呼吸機能検査</t>
    <rPh sb="0" eb="6">
      <t>コキュウキノウケンサ</t>
    </rPh>
    <phoneticPr fontId="2"/>
  </si>
  <si>
    <t>呼吸機能検査_条件設定</t>
    <rPh sb="0" eb="4">
      <t>コキュウキノウ</t>
    </rPh>
    <rPh sb="4" eb="6">
      <t>ケンサ</t>
    </rPh>
    <rPh sb="7" eb="11">
      <t>ジョウケンセッテイ</t>
    </rPh>
    <phoneticPr fontId="2"/>
  </si>
  <si>
    <t>呼吸機能検査_機器の貸与</t>
    <rPh sb="0" eb="2">
      <t>コキュウ</t>
    </rPh>
    <rPh sb="2" eb="4">
      <t>キノウ</t>
    </rPh>
    <rPh sb="4" eb="6">
      <t>ケンサ</t>
    </rPh>
    <phoneticPr fontId="2"/>
  </si>
  <si>
    <t>あり⇒入力欄に詳細(機種名など)を記載
※契約書に記載が必要</t>
    <rPh sb="10" eb="13">
      <t>キシュメイ</t>
    </rPh>
    <rPh sb="21" eb="24">
      <t>ケイヤクショ</t>
    </rPh>
    <rPh sb="25" eb="27">
      <t>キサイ</t>
    </rPh>
    <rPh sb="28" eb="30">
      <t>ヒツヨウ</t>
    </rPh>
    <phoneticPr fontId="2"/>
  </si>
  <si>
    <t>その他生理機能検査対応事項</t>
    <rPh sb="2" eb="3">
      <t>タ</t>
    </rPh>
    <rPh sb="3" eb="9">
      <t>セイリキノウケンサ</t>
    </rPh>
    <rPh sb="9" eb="13">
      <t>タイオウジコウ</t>
    </rPh>
    <phoneticPr fontId="2"/>
  </si>
  <si>
    <t>精度管理</t>
    <rPh sb="0" eb="4">
      <t>セイドカンリ</t>
    </rPh>
    <phoneticPr fontId="2"/>
  </si>
  <si>
    <t>臨床検査部_精度管理記録の確認</t>
    <rPh sb="0" eb="2">
      <t>リンショウ</t>
    </rPh>
    <rPh sb="2" eb="5">
      <t>ケンサブ</t>
    </rPh>
    <rPh sb="6" eb="10">
      <t>セイドカンリ</t>
    </rPh>
    <rPh sb="10" eb="12">
      <t>キロク</t>
    </rPh>
    <rPh sb="13" eb="15">
      <t>カクニン</t>
    </rPh>
    <phoneticPr fontId="2"/>
  </si>
  <si>
    <t>要⇒入力欄に詳細を記載</t>
    <rPh sb="6" eb="8">
      <t>ショウサイ</t>
    </rPh>
    <rPh sb="9" eb="11">
      <t>キサイ</t>
    </rPh>
    <phoneticPr fontId="2"/>
  </si>
  <si>
    <t>病理部</t>
    <rPh sb="0" eb="3">
      <t>ビョウリブ</t>
    </rPh>
    <phoneticPr fontId="2"/>
  </si>
  <si>
    <t>病理検査</t>
    <rPh sb="0" eb="2">
      <t>ビョウリ</t>
    </rPh>
    <rPh sb="2" eb="4">
      <t>ケンサ</t>
    </rPh>
    <phoneticPr fontId="2"/>
  </si>
  <si>
    <t>あり⇒入力欄に詳細(部位、時期、回数など)を入力</t>
    <rPh sb="10" eb="12">
      <t>ブイ</t>
    </rPh>
    <rPh sb="13" eb="15">
      <t>ジキ</t>
    </rPh>
    <rPh sb="16" eb="18">
      <t>カイスウ</t>
    </rPh>
    <phoneticPr fontId="2"/>
  </si>
  <si>
    <t>標本作製</t>
    <phoneticPr fontId="2"/>
  </si>
  <si>
    <r>
      <rPr>
        <sz val="11"/>
        <color rgb="FF000000"/>
        <rFont val="Meiryo UI"/>
        <family val="3"/>
        <charset val="128"/>
      </rPr>
      <t>あり⇒入力欄にスライド作製枚数を数値で記載
※ブロックでの提出は原則不可
※標本作製費(税別)：当院規定3,900円/枚×枚数、原契約第11条(3)に記載が必要、</t>
    </r>
    <r>
      <rPr>
        <sz val="11"/>
        <color rgb="FFFF0000"/>
        <rFont val="Meiryo UI"/>
        <family val="3"/>
        <charset val="128"/>
      </rPr>
      <t>該当しない場合「非該当」と記載</t>
    </r>
  </si>
  <si>
    <t>その他検体検査対応事項</t>
    <rPh sb="2" eb="3">
      <t>タ</t>
    </rPh>
    <rPh sb="3" eb="7">
      <t>ケンタイケンサ</t>
    </rPh>
    <rPh sb="7" eb="9">
      <t>タイオウ</t>
    </rPh>
    <rPh sb="9" eb="11">
      <t>ジコウ</t>
    </rPh>
    <phoneticPr fontId="2"/>
  </si>
  <si>
    <t>放射線部</t>
    <rPh sb="0" eb="3">
      <t>ホウシャセン</t>
    </rPh>
    <rPh sb="3" eb="4">
      <t>ブ</t>
    </rPh>
    <phoneticPr fontId="2"/>
  </si>
  <si>
    <t>放射線</t>
    <rPh sb="0" eb="3">
      <t>ホウシャセン</t>
    </rPh>
    <phoneticPr fontId="2"/>
  </si>
  <si>
    <t>画像検査</t>
    <rPh sb="0" eb="4">
      <t>ガゾウケンサ</t>
    </rPh>
    <phoneticPr fontId="2"/>
  </si>
  <si>
    <t>あり⇒入力欄に詳細(項目など)を記載</t>
    <rPh sb="10" eb="12">
      <t>コウモク</t>
    </rPh>
    <phoneticPr fontId="2"/>
  </si>
  <si>
    <t>撮影方法の規定</t>
    <rPh sb="0" eb="2">
      <t>サツエイ</t>
    </rPh>
    <rPh sb="2" eb="4">
      <t>ホウホウ</t>
    </rPh>
    <rPh sb="5" eb="7">
      <t>キテイ</t>
    </rPh>
    <phoneticPr fontId="2"/>
  </si>
  <si>
    <t>あり⇒入力欄に詳細(撮像部位、スライス厚、撮像条件など)を記載</t>
    <rPh sb="10" eb="14">
      <t>サツゾウブイ</t>
    </rPh>
    <rPh sb="19" eb="20">
      <t>アツ</t>
    </rPh>
    <rPh sb="21" eb="23">
      <t>サツゾウ</t>
    </rPh>
    <rPh sb="23" eb="25">
      <t>ジョウケン</t>
    </rPh>
    <phoneticPr fontId="2"/>
  </si>
  <si>
    <t>放射線_画像コピー</t>
    <rPh sb="0" eb="3">
      <t>ホウシャセン</t>
    </rPh>
    <rPh sb="4" eb="6">
      <t>ガゾウ</t>
    </rPh>
    <phoneticPr fontId="2"/>
  </si>
  <si>
    <t>マスキング</t>
    <phoneticPr fontId="2"/>
  </si>
  <si>
    <t>その他放射線部対応事項</t>
    <rPh sb="3" eb="6">
      <t>ホウシャセン</t>
    </rPh>
    <rPh sb="6" eb="7">
      <t>ブ</t>
    </rPh>
    <rPh sb="7" eb="9">
      <t>タイオウ</t>
    </rPh>
    <rPh sb="9" eb="11">
      <t>ジコウ</t>
    </rPh>
    <phoneticPr fontId="2"/>
  </si>
  <si>
    <t>放射線部_精度管理記録の確認</t>
    <rPh sb="0" eb="3">
      <t>ホウシャセン</t>
    </rPh>
    <rPh sb="3" eb="4">
      <t>ブ</t>
    </rPh>
    <rPh sb="5" eb="9">
      <t>セイドカンリ</t>
    </rPh>
    <rPh sb="9" eb="11">
      <t>キロク</t>
    </rPh>
    <rPh sb="12" eb="14">
      <t>カクニン</t>
    </rPh>
    <phoneticPr fontId="2"/>
  </si>
  <si>
    <t>治験薬関連</t>
    <rPh sb="0" eb="2">
      <t>チケン</t>
    </rPh>
    <rPh sb="2" eb="3">
      <t>ヤク</t>
    </rPh>
    <rPh sb="3" eb="5">
      <t>カンレン</t>
    </rPh>
    <phoneticPr fontId="2"/>
  </si>
  <si>
    <t>治験薬関連</t>
    <rPh sb="2" eb="3">
      <t>ヤク</t>
    </rPh>
    <rPh sb="3" eb="5">
      <t>カンレン</t>
    </rPh>
    <phoneticPr fontId="2"/>
  </si>
  <si>
    <t>区分</t>
    <rPh sb="0" eb="2">
      <t>クブン</t>
    </rPh>
    <phoneticPr fontId="2"/>
  </si>
  <si>
    <t>主たる被験薬等の区分を選択
その他⇒入力欄に記載</t>
    <rPh sb="0" eb="1">
      <t>シュ</t>
    </rPh>
    <rPh sb="3" eb="6">
      <t>ヒケンヤク</t>
    </rPh>
    <rPh sb="6" eb="7">
      <t>トウ</t>
    </rPh>
    <rPh sb="8" eb="10">
      <t>クブン</t>
    </rPh>
    <rPh sb="11" eb="13">
      <t>センタク</t>
    </rPh>
    <phoneticPr fontId="2"/>
  </si>
  <si>
    <t>コンビネーション製品</t>
    <rPh sb="8" eb="10">
      <t>セイヒン</t>
    </rPh>
    <phoneticPr fontId="2"/>
  </si>
  <si>
    <t>治験使用薬</t>
  </si>
  <si>
    <t>被験薬及び治験使用薬の情報については「治験使用薬ヒアリングシート」に詳細を記載</t>
    <rPh sb="11" eb="13">
      <t>ジョウホウ</t>
    </rPh>
    <rPh sb="34" eb="36">
      <t>ショウサイ</t>
    </rPh>
    <phoneticPr fontId="2"/>
  </si>
  <si>
    <t>被験薬名</t>
    <rPh sb="0" eb="3">
      <t>ヒケンヤク</t>
    </rPh>
    <phoneticPr fontId="2"/>
  </si>
  <si>
    <t>※書式3の「被験薬の化学名または識別記号」となる名称</t>
    <rPh sb="6" eb="9">
      <t>ヒケンヤク</t>
    </rPh>
    <rPh sb="10" eb="12">
      <t>カガク</t>
    </rPh>
    <rPh sb="12" eb="13">
      <t>メイ</t>
    </rPh>
    <rPh sb="16" eb="18">
      <t>シキベツ</t>
    </rPh>
    <rPh sb="18" eb="20">
      <t>キゴウ</t>
    </rPh>
    <phoneticPr fontId="2"/>
  </si>
  <si>
    <t>一般名</t>
    <phoneticPr fontId="2"/>
  </si>
  <si>
    <t>主たる被験薬等の一般名を記載</t>
    <rPh sb="8" eb="11">
      <t>イッパンメイ</t>
    </rPh>
    <rPh sb="12" eb="14">
      <t>キサイ</t>
    </rPh>
    <phoneticPr fontId="2"/>
  </si>
  <si>
    <t>対象疾患</t>
    <phoneticPr fontId="2"/>
  </si>
  <si>
    <t>原則、日本語で疾患名を記載してください。
略称を使用する場合には、カッコ書きで日本語の疾患名を記載してください。</t>
    <phoneticPr fontId="2"/>
  </si>
  <si>
    <t>抗悪性腫瘍剤</t>
    <rPh sb="0" eb="1">
      <t>コウ</t>
    </rPh>
    <rPh sb="1" eb="5">
      <t>アクセイシュヨウ</t>
    </rPh>
    <rPh sb="5" eb="6">
      <t>ザイ</t>
    </rPh>
    <phoneticPr fontId="2"/>
  </si>
  <si>
    <t>該当⇒入力欄に本試験のがん種別を記載
※地域がん診療連携拠点病院集計用</t>
    <rPh sb="0" eb="2">
      <t>ガイトウ</t>
    </rPh>
    <rPh sb="7" eb="8">
      <t>ホン</t>
    </rPh>
    <rPh sb="8" eb="10">
      <t>シケン</t>
    </rPh>
    <rPh sb="13" eb="15">
      <t>シュベツ</t>
    </rPh>
    <rPh sb="16" eb="18">
      <t>キサイ</t>
    </rPh>
    <rPh sb="32" eb="34">
      <t>シュウケイ</t>
    </rPh>
    <rPh sb="34" eb="35">
      <t>ヨウ</t>
    </rPh>
    <phoneticPr fontId="2"/>
  </si>
  <si>
    <t>承認状況</t>
  </si>
  <si>
    <t>他の適応症</t>
    <rPh sb="0" eb="1">
      <t>タ</t>
    </rPh>
    <rPh sb="2" eb="5">
      <t>テキオウショウ</t>
    </rPh>
    <phoneticPr fontId="2"/>
  </si>
  <si>
    <t>調剤及び出庫回数</t>
  </si>
  <si>
    <t>入力欄に回数を記載</t>
    <rPh sb="0" eb="3">
      <t>ニュウリョクラン</t>
    </rPh>
    <rPh sb="4" eb="6">
      <t>カイスウ</t>
    </rPh>
    <rPh sb="7" eb="9">
      <t>キサイ</t>
    </rPh>
    <phoneticPr fontId="2"/>
  </si>
  <si>
    <t>薬剤割付方法</t>
    <phoneticPr fontId="2"/>
  </si>
  <si>
    <t>その他⇒入力欄に詳細を記載</t>
    <rPh sb="2" eb="3">
      <t>タ</t>
    </rPh>
    <phoneticPr fontId="2"/>
  </si>
  <si>
    <t>レジメン作成</t>
    <phoneticPr fontId="2"/>
  </si>
  <si>
    <t>あり(前投薬あり)⇒入力欄に詳細を記載</t>
    <rPh sb="3" eb="6">
      <t>ゼントウヤク</t>
    </rPh>
    <phoneticPr fontId="2"/>
  </si>
  <si>
    <t>非盲検担当の設置</t>
  </si>
  <si>
    <t>あり⇒入力欄に「治験協力者への登録」の要否を記載</t>
    <rPh sb="3" eb="6">
      <t>ニュウリョクラン</t>
    </rPh>
    <rPh sb="8" eb="10">
      <t>チケン</t>
    </rPh>
    <rPh sb="10" eb="13">
      <t>キョウリョクシャ</t>
    </rPh>
    <rPh sb="15" eb="17">
      <t>トウロク</t>
    </rPh>
    <rPh sb="19" eb="21">
      <t>ヨウヒ</t>
    </rPh>
    <rPh sb="22" eb="24">
      <t>キサイ</t>
    </rPh>
    <phoneticPr fontId="2"/>
  </si>
  <si>
    <t>治験薬調製の有無</t>
    <phoneticPr fontId="2"/>
  </si>
  <si>
    <t>あり(治験協力者)⇒必ず「治験分担医師・治験協力者リスト」に加えてください</t>
    <rPh sb="3" eb="5">
      <t>チケン</t>
    </rPh>
    <rPh sb="5" eb="8">
      <t>キョウリョクシャ</t>
    </rPh>
    <rPh sb="10" eb="11">
      <t>カナラ</t>
    </rPh>
    <rPh sb="13" eb="19">
      <t>チケンブンタンイシ</t>
    </rPh>
    <rPh sb="20" eb="25">
      <t>チケンキョウリョクシャ</t>
    </rPh>
    <rPh sb="30" eb="31">
      <t>クワ</t>
    </rPh>
    <phoneticPr fontId="2"/>
  </si>
  <si>
    <t>閉鎖式器具の使用</t>
  </si>
  <si>
    <t>化学療法（静脈投与）の治験のみ
※当院では「閉鎖式器具」を使用しています</t>
  </si>
  <si>
    <t>調製時の注意事項</t>
    <phoneticPr fontId="2"/>
  </si>
  <si>
    <t>※調製時に特殊な条件が定められている場合
あり⇒入力欄に詳細を記載</t>
    <phoneticPr fontId="2"/>
  </si>
  <si>
    <t>調製資材の規定</t>
    <phoneticPr fontId="2"/>
  </si>
  <si>
    <t>※針、シリンジ、輸液バッグ、フィルターなど
あり⇒入力欄に詳細を記載</t>
  </si>
  <si>
    <t>調製資材の依頼者提供</t>
    <rPh sb="5" eb="8">
      <t>イライシャ</t>
    </rPh>
    <rPh sb="8" eb="10">
      <t>テイキョウ</t>
    </rPh>
    <phoneticPr fontId="2"/>
  </si>
  <si>
    <t>恒温器(保管庫)の貸与</t>
    <phoneticPr fontId="2"/>
  </si>
  <si>
    <t>※契約書に記載が必要</t>
    <phoneticPr fontId="2"/>
  </si>
  <si>
    <t>使用済み容器の依頼者回収・廃棄</t>
    <rPh sb="0" eb="3">
      <t>シヨウズ</t>
    </rPh>
    <rPh sb="4" eb="6">
      <t>ヨウキ</t>
    </rPh>
    <rPh sb="7" eb="10">
      <t>イライシャ</t>
    </rPh>
    <rPh sb="10" eb="12">
      <t>カイシュウ</t>
    </rPh>
    <phoneticPr fontId="2"/>
  </si>
  <si>
    <t>治験使用薬(未交付/未使用返却)の依頼者回収・廃棄</t>
    <rPh sb="0" eb="2">
      <t>チケン</t>
    </rPh>
    <rPh sb="2" eb="4">
      <t>シヨウ</t>
    </rPh>
    <rPh sb="4" eb="5">
      <t>ヤク</t>
    </rPh>
    <rPh sb="7" eb="9">
      <t>コウフ</t>
    </rPh>
    <rPh sb="10" eb="13">
      <t>ミシヨウ</t>
    </rPh>
    <rPh sb="13" eb="15">
      <t>ヘンキャク</t>
    </rPh>
    <rPh sb="17" eb="20">
      <t>イライシャ</t>
    </rPh>
    <rPh sb="20" eb="22">
      <t>カイシュウ</t>
    </rPh>
    <phoneticPr fontId="2"/>
  </si>
  <si>
    <t>併用禁止薬</t>
    <rPh sb="0" eb="4">
      <t>ヘイヨウキンシ</t>
    </rPh>
    <rPh sb="4" eb="5">
      <t>ヤク</t>
    </rPh>
    <phoneticPr fontId="2"/>
  </si>
  <si>
    <t>同種同効薬</t>
    <rPh sb="0" eb="5">
      <t>ドウシュドウコウヤク</t>
    </rPh>
    <phoneticPr fontId="2"/>
  </si>
  <si>
    <t>その他治験薬管理対応事項</t>
    <rPh sb="2" eb="3">
      <t>タ</t>
    </rPh>
    <rPh sb="3" eb="5">
      <t>チケン</t>
    </rPh>
    <rPh sb="5" eb="6">
      <t>ヤク</t>
    </rPh>
    <rPh sb="6" eb="8">
      <t>カンリ</t>
    </rPh>
    <rPh sb="8" eb="10">
      <t>タイオウ</t>
    </rPh>
    <rPh sb="10" eb="12">
      <t>ジコウ</t>
    </rPh>
    <phoneticPr fontId="2"/>
  </si>
  <si>
    <t>横浜市立大学附属病院　治験使用薬ヒアリングシート</t>
    <phoneticPr fontId="2"/>
  </si>
  <si>
    <t>整理番号：</t>
    <rPh sb="0" eb="4">
      <t>セイリバンゴウ</t>
    </rPh>
    <phoneticPr fontId="2"/>
  </si>
  <si>
    <t>治験使用薬</t>
    <phoneticPr fontId="2"/>
  </si>
  <si>
    <t>種類</t>
    <rPh sb="0" eb="2">
      <t>シュルイ</t>
    </rPh>
    <phoneticPr fontId="2"/>
  </si>
  <si>
    <t>名称</t>
    <rPh sb="0" eb="2">
      <t>メイショウ</t>
    </rPh>
    <phoneticPr fontId="2"/>
  </si>
  <si>
    <t>規格</t>
  </si>
  <si>
    <t>剤形</t>
  </si>
  <si>
    <t>保管温度</t>
    <rPh sb="0" eb="2">
      <t>ホカン</t>
    </rPh>
    <rPh sb="2" eb="4">
      <t>オンド</t>
    </rPh>
    <phoneticPr fontId="2"/>
  </si>
  <si>
    <t>種目(予定を含む)</t>
    <rPh sb="0" eb="2">
      <t>シュモク</t>
    </rPh>
    <rPh sb="3" eb="5">
      <t>ヨテイ</t>
    </rPh>
    <rPh sb="6" eb="7">
      <t>フク</t>
    </rPh>
    <phoneticPr fontId="2"/>
  </si>
  <si>
    <t>生物由来原料</t>
    <rPh sb="4" eb="6">
      <t>ゲンリョウ</t>
    </rPh>
    <phoneticPr fontId="2"/>
  </si>
  <si>
    <t>依頼者提供</t>
    <rPh sb="0" eb="3">
      <t>イライシャ</t>
    </rPh>
    <rPh sb="3" eb="5">
      <t>テイキョウ</t>
    </rPh>
    <phoneticPr fontId="2"/>
  </si>
  <si>
    <t>治験使用薬①</t>
    <rPh sb="0" eb="2">
      <t>チケン</t>
    </rPh>
    <rPh sb="2" eb="5">
      <t>シヨウヤク</t>
    </rPh>
    <phoneticPr fontId="2"/>
  </si>
  <si>
    <t>治験使用薬②</t>
    <rPh sb="0" eb="2">
      <t>チケン</t>
    </rPh>
    <rPh sb="2" eb="5">
      <t>シヨウヤク</t>
    </rPh>
    <phoneticPr fontId="2"/>
  </si>
  <si>
    <t>治験使用薬③</t>
    <rPh sb="0" eb="2">
      <t>チケン</t>
    </rPh>
    <rPh sb="2" eb="5">
      <t>シヨウヤク</t>
    </rPh>
    <phoneticPr fontId="2"/>
  </si>
  <si>
    <t>治験使用薬④</t>
    <rPh sb="0" eb="2">
      <t>チケン</t>
    </rPh>
    <rPh sb="2" eb="5">
      <t>シヨウヤク</t>
    </rPh>
    <phoneticPr fontId="2"/>
  </si>
  <si>
    <t>治験使用薬⑤</t>
    <rPh sb="0" eb="2">
      <t>チケン</t>
    </rPh>
    <rPh sb="2" eb="5">
      <t>シヨウヤク</t>
    </rPh>
    <phoneticPr fontId="2"/>
  </si>
  <si>
    <t>治験使用薬⑥</t>
    <rPh sb="0" eb="2">
      <t>チケン</t>
    </rPh>
    <rPh sb="2" eb="5">
      <t>シヨウヤク</t>
    </rPh>
    <phoneticPr fontId="2"/>
  </si>
  <si>
    <t>治験使用薬⑦</t>
    <rPh sb="0" eb="2">
      <t>チケン</t>
    </rPh>
    <rPh sb="2" eb="5">
      <t>シヨウヤク</t>
    </rPh>
    <phoneticPr fontId="2"/>
  </si>
  <si>
    <t>治験使用薬⑧</t>
    <rPh sb="0" eb="2">
      <t>チケン</t>
    </rPh>
    <rPh sb="2" eb="5">
      <t>シヨウヤク</t>
    </rPh>
    <phoneticPr fontId="2"/>
  </si>
  <si>
    <t>治験使用薬⑨</t>
    <rPh sb="0" eb="2">
      <t>チケン</t>
    </rPh>
    <rPh sb="2" eb="5">
      <t>シヨウヤク</t>
    </rPh>
    <phoneticPr fontId="2"/>
  </si>
  <si>
    <t>治験使用薬⑩</t>
    <rPh sb="0" eb="2">
      <t>チケン</t>
    </rPh>
    <rPh sb="2" eb="5">
      <t>シヨウヤク</t>
    </rPh>
    <phoneticPr fontId="2"/>
  </si>
  <si>
    <t>横浜市立大学附属病院　QAシート</t>
    <phoneticPr fontId="2"/>
  </si>
  <si>
    <t>No</t>
    <phoneticPr fontId="2"/>
  </si>
  <si>
    <t>質問者</t>
    <rPh sb="0" eb="3">
      <t>シツモンシャ</t>
    </rPh>
    <phoneticPr fontId="2"/>
  </si>
  <si>
    <t>ページ</t>
    <phoneticPr fontId="2"/>
  </si>
  <si>
    <t>項目</t>
    <rPh sb="0" eb="2">
      <t>コウモク</t>
    </rPh>
    <phoneticPr fontId="2"/>
  </si>
  <si>
    <t>質問</t>
    <rPh sb="0" eb="2">
      <t>シツモン</t>
    </rPh>
    <phoneticPr fontId="2"/>
  </si>
  <si>
    <t>回答</t>
    <rPh sb="0" eb="2">
      <t>カイトウ</t>
    </rPh>
    <phoneticPr fontId="2"/>
  </si>
  <si>
    <t>回答者</t>
    <rPh sb="0" eb="3">
      <t>カイトウシャ</t>
    </rPh>
    <phoneticPr fontId="2"/>
  </si>
  <si>
    <t>回答選択肢</t>
    <phoneticPr fontId="2"/>
  </si>
  <si>
    <t>※修正不可のためシートを保護しています</t>
    <phoneticPr fontId="2"/>
  </si>
  <si>
    <t>No.／列</t>
    <rPh sb="4" eb="5">
      <t>レツ</t>
    </rPh>
    <phoneticPr fontId="2"/>
  </si>
  <si>
    <t>設問_小分類</t>
    <rPh sb="0" eb="2">
      <t>セツモン</t>
    </rPh>
    <rPh sb="3" eb="6">
      <t>ショウブンルイ</t>
    </rPh>
    <phoneticPr fontId="2"/>
  </si>
  <si>
    <t>既定</t>
    <rPh sb="0" eb="2">
      <t>キテイ</t>
    </rPh>
    <phoneticPr fontId="2"/>
  </si>
  <si>
    <t>選択肢1</t>
    <rPh sb="0" eb="3">
      <t>センタクシ</t>
    </rPh>
    <phoneticPr fontId="2"/>
  </si>
  <si>
    <t>選択肢2</t>
    <rPh sb="0" eb="3">
      <t>センタクシ</t>
    </rPh>
    <phoneticPr fontId="2"/>
  </si>
  <si>
    <t>選択肢3</t>
    <rPh sb="0" eb="3">
      <t>センタクシ</t>
    </rPh>
    <phoneticPr fontId="2"/>
  </si>
  <si>
    <t>選択肢4</t>
    <rPh sb="0" eb="3">
      <t>センタクシ</t>
    </rPh>
    <phoneticPr fontId="2"/>
  </si>
  <si>
    <t>選択肢5</t>
    <rPh sb="0" eb="3">
      <t>センタクシ</t>
    </rPh>
    <phoneticPr fontId="2"/>
  </si>
  <si>
    <t>選択肢6</t>
    <rPh sb="0" eb="3">
      <t>センタクシ</t>
    </rPh>
    <phoneticPr fontId="2"/>
  </si>
  <si>
    <t>選択肢7</t>
    <rPh sb="0" eb="3">
      <t>センタクシ</t>
    </rPh>
    <phoneticPr fontId="2"/>
  </si>
  <si>
    <t>選択肢8</t>
    <rPh sb="0" eb="3">
      <t>センタクシ</t>
    </rPh>
    <phoneticPr fontId="2"/>
  </si>
  <si>
    <t>選択肢9</t>
    <rPh sb="0" eb="3">
      <t>センタクシ</t>
    </rPh>
    <phoneticPr fontId="2"/>
  </si>
  <si>
    <t>選択肢10</t>
    <rPh sb="0" eb="3">
      <t>センタクシ</t>
    </rPh>
    <phoneticPr fontId="2"/>
  </si>
  <si>
    <t>選択肢11</t>
  </si>
  <si>
    <t>選択肢12</t>
  </si>
  <si>
    <t>選択肢13</t>
  </si>
  <si>
    <t>選択肢14</t>
  </si>
  <si>
    <t>選択肢15</t>
  </si>
  <si>
    <t>選択肢16</t>
  </si>
  <si>
    <t>選択肢17</t>
  </si>
  <si>
    <t>選択肢18</t>
  </si>
  <si>
    <t>選択肢19</t>
  </si>
  <si>
    <t>選択肢20</t>
  </si>
  <si>
    <t>選択肢21</t>
  </si>
  <si>
    <t>選択肢22</t>
  </si>
  <si>
    <t>選択肢23</t>
  </si>
  <si>
    <t>選択肢24</t>
  </si>
  <si>
    <t>選択肢25</t>
  </si>
  <si>
    <t>選択肢26</t>
  </si>
  <si>
    <t>選択肢27</t>
  </si>
  <si>
    <t>選択肢28</t>
  </si>
  <si>
    <t>選択肢29</t>
  </si>
  <si>
    <t>選択肢30</t>
  </si>
  <si>
    <t>選択肢31</t>
  </si>
  <si>
    <t>選択肢32</t>
  </si>
  <si>
    <t>選択肢33</t>
  </si>
  <si>
    <t>選択肢34</t>
  </si>
  <si>
    <t>選択肢35</t>
  </si>
  <si>
    <t>選択肢36</t>
  </si>
  <si>
    <t>選択肢37</t>
  </si>
  <si>
    <t>選択肢38</t>
  </si>
  <si>
    <t>選択肢39</t>
  </si>
  <si>
    <t>選択肢40</t>
  </si>
  <si>
    <t>共通</t>
    <rPh sb="0" eb="2">
      <t>キョウツウ</t>
    </rPh>
    <phoneticPr fontId="2"/>
  </si>
  <si>
    <t>あり/なし</t>
    <phoneticPr fontId="2"/>
  </si>
  <si>
    <t>あり</t>
    <phoneticPr fontId="2"/>
  </si>
  <si>
    <t>なし</t>
    <phoneticPr fontId="2"/>
  </si>
  <si>
    <t>該当せず</t>
    <rPh sb="0" eb="2">
      <t>ガイトウ</t>
    </rPh>
    <phoneticPr fontId="2"/>
  </si>
  <si>
    <t>該当/非該当</t>
    <rPh sb="0" eb="2">
      <t>ガイトウ</t>
    </rPh>
    <rPh sb="3" eb="6">
      <t>ヒガイトウ</t>
    </rPh>
    <phoneticPr fontId="2"/>
  </si>
  <si>
    <t>非該当</t>
    <rPh sb="0" eb="3">
      <t>ヒガイトウ</t>
    </rPh>
    <phoneticPr fontId="2"/>
  </si>
  <si>
    <t>可/不可</t>
    <rPh sb="0" eb="1">
      <t>カ</t>
    </rPh>
    <rPh sb="2" eb="4">
      <t>フカ</t>
    </rPh>
    <phoneticPr fontId="2"/>
  </si>
  <si>
    <t>可</t>
    <rPh sb="0" eb="1">
      <t>カ</t>
    </rPh>
    <phoneticPr fontId="2"/>
  </si>
  <si>
    <t>不可</t>
    <rPh sb="0" eb="2">
      <t>フカ</t>
    </rPh>
    <phoneticPr fontId="2"/>
  </si>
  <si>
    <t>該当せず</t>
    <phoneticPr fontId="2"/>
  </si>
  <si>
    <t>要/不要</t>
    <rPh sb="0" eb="1">
      <t>ヨウ</t>
    </rPh>
    <rPh sb="2" eb="4">
      <t>フヨウ</t>
    </rPh>
    <phoneticPr fontId="2"/>
  </si>
  <si>
    <t>要</t>
    <rPh sb="0" eb="1">
      <t>ヨウ</t>
    </rPh>
    <phoneticPr fontId="2"/>
  </si>
  <si>
    <t>不要</t>
    <rPh sb="0" eb="2">
      <t>フヨウ</t>
    </rPh>
    <phoneticPr fontId="2"/>
  </si>
  <si>
    <t>選択してください</t>
    <phoneticPr fontId="2"/>
  </si>
  <si>
    <t>治験</t>
    <rPh sb="0" eb="2">
      <t>チケン</t>
    </rPh>
    <phoneticPr fontId="2"/>
  </si>
  <si>
    <t>製造販売後臨床試験</t>
    <rPh sb="0" eb="5">
      <t>セイゾウハンバイゴ</t>
    </rPh>
    <rPh sb="5" eb="9">
      <t>リンショウシケン</t>
    </rPh>
    <phoneticPr fontId="2"/>
  </si>
  <si>
    <t>第Ⅰ相</t>
  </si>
  <si>
    <t>第Ⅰ/Ⅱ相</t>
  </si>
  <si>
    <t>第Ⅱ相</t>
  </si>
  <si>
    <t>第Ⅱ/Ⅲ相</t>
  </si>
  <si>
    <t>第Ⅲ相</t>
    <phoneticPr fontId="2"/>
  </si>
  <si>
    <t>製造販売後臨床試験</t>
  </si>
  <si>
    <t>医療機器</t>
  </si>
  <si>
    <t>体外診断用医薬品</t>
    <rPh sb="0" eb="8">
      <t>タイガイシンダンヨウイヤクヒン</t>
    </rPh>
    <phoneticPr fontId="2"/>
  </si>
  <si>
    <t>拡大治験</t>
  </si>
  <si>
    <t>その他</t>
    <rPh sb="2" eb="3">
      <t>タ</t>
    </rPh>
    <phoneticPr fontId="2"/>
  </si>
  <si>
    <t>オープン</t>
    <phoneticPr fontId="2"/>
  </si>
  <si>
    <t>単盲検</t>
    <rPh sb="0" eb="3">
      <t>タンモウケン</t>
    </rPh>
    <phoneticPr fontId="2"/>
  </si>
  <si>
    <t>二重盲検</t>
    <rPh sb="0" eb="4">
      <t>ニジュウモウケン</t>
    </rPh>
    <phoneticPr fontId="2"/>
  </si>
  <si>
    <t>製造販売承認申請</t>
    <phoneticPr fontId="2"/>
  </si>
  <si>
    <t>製造販売承認事項一部変更申請</t>
    <phoneticPr fontId="2"/>
  </si>
  <si>
    <t>再審査申請</t>
    <phoneticPr fontId="2"/>
  </si>
  <si>
    <t>再評価申請</t>
    <phoneticPr fontId="2"/>
  </si>
  <si>
    <t>あり(必須)</t>
  </si>
  <si>
    <t>あり(任意)</t>
  </si>
  <si>
    <t>なし</t>
  </si>
  <si>
    <t>日本語のみ</t>
    <rPh sb="0" eb="3">
      <t>ニホンゴ</t>
    </rPh>
    <phoneticPr fontId="2"/>
  </si>
  <si>
    <t>英語のみ</t>
    <rPh sb="0" eb="2">
      <t>エイゴ</t>
    </rPh>
    <phoneticPr fontId="2"/>
  </si>
  <si>
    <t>英語・日本語併記</t>
    <rPh sb="0" eb="2">
      <t>エイゴ</t>
    </rPh>
    <rPh sb="3" eb="6">
      <t>ニホンゴ</t>
    </rPh>
    <rPh sb="6" eb="8">
      <t>ヘイキ</t>
    </rPh>
    <phoneticPr fontId="2"/>
  </si>
  <si>
    <t>院内IRB</t>
    <rPh sb="0" eb="2">
      <t>インナイ</t>
    </rPh>
    <phoneticPr fontId="2"/>
  </si>
  <si>
    <t>外部IRB</t>
  </si>
  <si>
    <t>血液・リウマチ・感染症内科</t>
  </si>
  <si>
    <t>呼吸器内科</t>
  </si>
  <si>
    <t>循環器内科</t>
  </si>
  <si>
    <t>腎臓・高血圧内科</t>
  </si>
  <si>
    <t>内分泌・糖尿病内科</t>
  </si>
  <si>
    <t>脳神経内科</t>
  </si>
  <si>
    <t>脳卒中科</t>
  </si>
  <si>
    <t>消化器内科</t>
    <phoneticPr fontId="2"/>
  </si>
  <si>
    <t>消化器内科（肝胆膵消化器病）</t>
    <phoneticPr fontId="2"/>
  </si>
  <si>
    <t>臨床腫瘍科</t>
  </si>
  <si>
    <t>緩和医療科</t>
  </si>
  <si>
    <t>総合診療科</t>
  </si>
  <si>
    <t>精神科</t>
  </si>
  <si>
    <t>児童精神科</t>
  </si>
  <si>
    <t>小児科</t>
  </si>
  <si>
    <t>心臓血管外科・小児循環器</t>
  </si>
  <si>
    <t>消化器・一般外科</t>
  </si>
  <si>
    <t>消化器外科</t>
  </si>
  <si>
    <t>呼吸器外科</t>
  </si>
  <si>
    <t>乳腺・甲状腺外科</t>
  </si>
  <si>
    <t>乳腺外科</t>
  </si>
  <si>
    <t>整形外科</t>
  </si>
  <si>
    <t>皮膚科</t>
  </si>
  <si>
    <t>泌尿器科</t>
  </si>
  <si>
    <t>産婦人科</t>
  </si>
  <si>
    <t>眼科</t>
  </si>
  <si>
    <t>耳鼻いんこう科</t>
  </si>
  <si>
    <t>放射線治療科</t>
  </si>
  <si>
    <t>放射線診断科</t>
  </si>
  <si>
    <t>核医学診療科</t>
    <rPh sb="0" eb="6">
      <t>カクイガクシンリョウカ</t>
    </rPh>
    <phoneticPr fontId="2"/>
  </si>
  <si>
    <t>歯科・口腔外科・矯正歯科</t>
  </si>
  <si>
    <t>麻酔科</t>
  </si>
  <si>
    <t>脳神経外科</t>
  </si>
  <si>
    <t>形成外科</t>
  </si>
  <si>
    <t>リハビリテーション科</t>
  </si>
  <si>
    <t>病理診断科</t>
  </si>
  <si>
    <t>救急科</t>
  </si>
  <si>
    <t>がんゲノム診断科</t>
  </si>
  <si>
    <t>遺伝子診療科</t>
  </si>
  <si>
    <t>難病ゲノム診断科</t>
  </si>
  <si>
    <t>シミックヘルスケア・インスティテュート株式会社</t>
  </si>
  <si>
    <t>ノイエス株式会社</t>
  </si>
  <si>
    <t>株式会社医療システム研究所</t>
  </si>
  <si>
    <t>SMO_事務局業務支援</t>
    <rPh sb="4" eb="7">
      <t>ジムキョク</t>
    </rPh>
    <rPh sb="7" eb="11">
      <t>ギョウムシエン</t>
    </rPh>
    <phoneticPr fontId="2"/>
  </si>
  <si>
    <t>統一書式(日本語)のみ</t>
    <rPh sb="0" eb="4">
      <t>トウイツショシキ</t>
    </rPh>
    <rPh sb="5" eb="8">
      <t>ニホンゴ</t>
    </rPh>
    <phoneticPr fontId="2"/>
  </si>
  <si>
    <t>統一書式＋英語書式</t>
    <rPh sb="0" eb="4">
      <t>トウイツショシキ</t>
    </rPh>
    <rPh sb="5" eb="7">
      <t>エイゴ</t>
    </rPh>
    <rPh sb="7" eb="9">
      <t>ショシキ</t>
    </rPh>
    <phoneticPr fontId="2"/>
  </si>
  <si>
    <t>統一書式(日本語)のみ</t>
    <phoneticPr fontId="2"/>
  </si>
  <si>
    <t>英語書式のみ</t>
    <phoneticPr fontId="2"/>
  </si>
  <si>
    <t>統一書式＋英語書式</t>
    <phoneticPr fontId="2"/>
  </si>
  <si>
    <t>その他協力者等CV</t>
    <rPh sb="3" eb="6">
      <t>キョウリョクシャ</t>
    </rPh>
    <rPh sb="6" eb="7">
      <t>トウ</t>
    </rPh>
    <phoneticPr fontId="2"/>
  </si>
  <si>
    <t>CRCのみ</t>
    <phoneticPr fontId="2"/>
  </si>
  <si>
    <t>あり(単独)</t>
    <rPh sb="3" eb="5">
      <t>タンドク</t>
    </rPh>
    <phoneticPr fontId="2"/>
  </si>
  <si>
    <t>あり(Delegation Logと一緒)</t>
    <rPh sb="18" eb="20">
      <t>イッショ</t>
    </rPh>
    <phoneticPr fontId="2"/>
  </si>
  <si>
    <t>当院様式使用可(依頼者様式との摺合せ有)</t>
    <rPh sb="0" eb="2">
      <t>トウイン</t>
    </rPh>
    <rPh sb="2" eb="4">
      <t>ヨウシキ</t>
    </rPh>
    <rPh sb="4" eb="6">
      <t>シヨウ</t>
    </rPh>
    <rPh sb="6" eb="7">
      <t>カ</t>
    </rPh>
    <rPh sb="8" eb="11">
      <t>イライシャ</t>
    </rPh>
    <rPh sb="11" eb="13">
      <t>ヨウシキ</t>
    </rPh>
    <rPh sb="15" eb="17">
      <t>スリアワ</t>
    </rPh>
    <rPh sb="18" eb="19">
      <t>アリ</t>
    </rPh>
    <phoneticPr fontId="2"/>
  </si>
  <si>
    <t>当院様式使用可(依頼者様式との摺合せ無)</t>
    <rPh sb="0" eb="2">
      <t>トウイン</t>
    </rPh>
    <rPh sb="2" eb="4">
      <t>ヨウシキ</t>
    </rPh>
    <rPh sb="4" eb="6">
      <t>シヨウ</t>
    </rPh>
    <rPh sb="6" eb="7">
      <t>カ</t>
    </rPh>
    <rPh sb="8" eb="11">
      <t>イライシャ</t>
    </rPh>
    <rPh sb="11" eb="13">
      <t>ヨウシキ</t>
    </rPh>
    <rPh sb="15" eb="17">
      <t>スリアワ</t>
    </rPh>
    <rPh sb="18" eb="19">
      <t>ナシ</t>
    </rPh>
    <phoneticPr fontId="2"/>
  </si>
  <si>
    <t>被験者識別コード</t>
    <rPh sb="0" eb="3">
      <t>ヒケンシャ</t>
    </rPh>
    <phoneticPr fontId="2"/>
  </si>
  <si>
    <t>当院方式(整理番号＋01からの連番)</t>
    <rPh sb="2" eb="4">
      <t>ホウシキ</t>
    </rPh>
    <phoneticPr fontId="2"/>
  </si>
  <si>
    <t>依頼者方式</t>
    <rPh sb="0" eb="3">
      <t>イライシャ</t>
    </rPh>
    <phoneticPr fontId="2"/>
  </si>
  <si>
    <t>FAX</t>
    <phoneticPr fontId="2"/>
  </si>
  <si>
    <t>Web</t>
    <phoneticPr fontId="2"/>
  </si>
  <si>
    <t>通常診療に関わる文書保管ファイル</t>
  </si>
  <si>
    <t>責任医師ファイル</t>
  </si>
  <si>
    <t>治験担当医師</t>
  </si>
  <si>
    <t>臨床試験管理室</t>
    <phoneticPr fontId="2"/>
  </si>
  <si>
    <t>日本人のみ</t>
    <phoneticPr fontId="2"/>
  </si>
  <si>
    <t>日本在住で日本語ができれば可</t>
    <phoneticPr fontId="2"/>
  </si>
  <si>
    <t>日本人以外も可</t>
    <rPh sb="0" eb="3">
      <t>ニホンジン</t>
    </rPh>
    <rPh sb="3" eb="5">
      <t>イガイ</t>
    </rPh>
    <rPh sb="6" eb="7">
      <t>カ</t>
    </rPh>
    <phoneticPr fontId="2"/>
  </si>
  <si>
    <t>実施期間をカバーしている</t>
    <rPh sb="0" eb="4">
      <t>ジッシキカン</t>
    </rPh>
    <phoneticPr fontId="2"/>
  </si>
  <si>
    <t>定期的な更新あり</t>
    <rPh sb="0" eb="3">
      <t>テイキテキ</t>
    </rPh>
    <rPh sb="4" eb="6">
      <t>コウシン</t>
    </rPh>
    <phoneticPr fontId="2"/>
  </si>
  <si>
    <t>治験との関連が否定できないもの（重症度、既知・未知　無関係）</t>
    <phoneticPr fontId="2"/>
  </si>
  <si>
    <t>治験責任・分担医師</t>
    <phoneticPr fontId="2"/>
  </si>
  <si>
    <t>治験依頼者</t>
    <phoneticPr fontId="2"/>
  </si>
  <si>
    <t>医療費全額</t>
  </si>
  <si>
    <t>被験者負担分</t>
  </si>
  <si>
    <t>請求後1週間以内</t>
    <phoneticPr fontId="2"/>
  </si>
  <si>
    <t>請求後1か月以内</t>
    <phoneticPr fontId="2"/>
  </si>
  <si>
    <t>請求後1か月以上</t>
    <phoneticPr fontId="2"/>
  </si>
  <si>
    <t>病院から請求</t>
  </si>
  <si>
    <t>被験者口座へ振込</t>
  </si>
  <si>
    <t>医療手当</t>
    <rPh sb="0" eb="4">
      <t>イリョウテアテ</t>
    </rPh>
    <phoneticPr fontId="2"/>
  </si>
  <si>
    <t>補償金</t>
    <rPh sb="0" eb="3">
      <t>ホショウキン</t>
    </rPh>
    <phoneticPr fontId="2"/>
  </si>
  <si>
    <t>医療手当・補償金</t>
    <phoneticPr fontId="2"/>
  </si>
  <si>
    <t>全額負担</t>
  </si>
  <si>
    <t>健康保険適用後の被験者負担分</t>
  </si>
  <si>
    <t>紙媒体</t>
    <rPh sb="0" eb="3">
      <t>カミバイタイ</t>
    </rPh>
    <phoneticPr fontId="2"/>
  </si>
  <si>
    <t>重篤な有害事象</t>
    <phoneticPr fontId="2"/>
  </si>
  <si>
    <t>統一書式</t>
    <rPh sb="0" eb="4">
      <t>トウイツショシキ</t>
    </rPh>
    <phoneticPr fontId="2"/>
  </si>
  <si>
    <t>統一書式＋依頼者様式</t>
    <rPh sb="5" eb="10">
      <t>イライシャヨウシキ</t>
    </rPh>
    <phoneticPr fontId="2"/>
  </si>
  <si>
    <t>同意取得で1例</t>
  </si>
  <si>
    <t>観察期等登録で1例</t>
  </si>
  <si>
    <t>治験薬投与開始で1例</t>
    <phoneticPr fontId="2"/>
  </si>
  <si>
    <t>承認取得までの継続投与試験</t>
    <phoneticPr fontId="2"/>
  </si>
  <si>
    <t>計画あり(同一PRT)</t>
    <rPh sb="0" eb="2">
      <t>ケイカク</t>
    </rPh>
    <rPh sb="5" eb="7">
      <t>ドウイツ</t>
    </rPh>
    <phoneticPr fontId="2"/>
  </si>
  <si>
    <t>計画あり(別PRT)</t>
    <rPh sb="0" eb="2">
      <t>ケイカク</t>
    </rPh>
    <rPh sb="5" eb="6">
      <t>ベツ</t>
    </rPh>
    <phoneticPr fontId="2"/>
  </si>
  <si>
    <t>入院⇔外来</t>
    <phoneticPr fontId="2"/>
  </si>
  <si>
    <t>入院のみ</t>
    <rPh sb="0" eb="2">
      <t>ニュウイン</t>
    </rPh>
    <phoneticPr fontId="2"/>
  </si>
  <si>
    <t>外来のみ</t>
    <rPh sb="0" eb="2">
      <t>ガイライ</t>
    </rPh>
    <phoneticPr fontId="2"/>
  </si>
  <si>
    <t>投与日当日のみ</t>
    <rPh sb="0" eb="3">
      <t>トウヨビ</t>
    </rPh>
    <rPh sb="3" eb="5">
      <t>トウジツ</t>
    </rPh>
    <phoneticPr fontId="2"/>
  </si>
  <si>
    <t>投与開始日～最終投与日(または中止判断日)</t>
    <rPh sb="15" eb="17">
      <t>チュウシ</t>
    </rPh>
    <rPh sb="17" eb="20">
      <t>ハンダンビ</t>
    </rPh>
    <phoneticPr fontId="2"/>
  </si>
  <si>
    <t>手術若しくは処置の前後1週間(前後7日間)</t>
    <rPh sb="0" eb="2">
      <t>シュジュツ</t>
    </rPh>
    <rPh sb="2" eb="3">
      <t>モ</t>
    </rPh>
    <rPh sb="6" eb="8">
      <t>ショチ</t>
    </rPh>
    <rPh sb="9" eb="11">
      <t>ゼンゴ</t>
    </rPh>
    <rPh sb="12" eb="14">
      <t>シュウカン</t>
    </rPh>
    <rPh sb="15" eb="17">
      <t>ゼンゴ</t>
    </rPh>
    <rPh sb="18" eb="20">
      <t>ニチカン</t>
    </rPh>
    <phoneticPr fontId="2"/>
  </si>
  <si>
    <t>SRL</t>
  </si>
  <si>
    <t>LSIメディエンス</t>
  </si>
  <si>
    <t>BML</t>
  </si>
  <si>
    <t>Labcorp</t>
  </si>
  <si>
    <t>Q2</t>
  </si>
  <si>
    <t>ICON</t>
  </si>
  <si>
    <t>LKF</t>
  </si>
  <si>
    <t>MED PACE</t>
  </si>
  <si>
    <t>その他</t>
  </si>
  <si>
    <t>MARKEN</t>
  </si>
  <si>
    <t>TNT</t>
  </si>
  <si>
    <t>DHL</t>
  </si>
  <si>
    <t>FedEX</t>
  </si>
  <si>
    <t>報告書</t>
    <phoneticPr fontId="2"/>
  </si>
  <si>
    <t>web</t>
    <phoneticPr fontId="2"/>
  </si>
  <si>
    <t>その他</t>
    <phoneticPr fontId="2"/>
  </si>
  <si>
    <t>検体の保管</t>
  </si>
  <si>
    <t>当日</t>
    <rPh sb="0" eb="2">
      <t>トウジツ</t>
    </rPh>
    <phoneticPr fontId="2"/>
  </si>
  <si>
    <t>検体の保管方法</t>
  </si>
  <si>
    <t>常温</t>
    <rPh sb="0" eb="2">
      <t>ジョウオン</t>
    </rPh>
    <phoneticPr fontId="2"/>
  </si>
  <si>
    <t>冷蔵</t>
    <rPh sb="0" eb="2">
      <t>レイゾウ</t>
    </rPh>
    <phoneticPr fontId="2"/>
  </si>
  <si>
    <t>-20℃凍結</t>
  </si>
  <si>
    <t>-70℃凍結</t>
  </si>
  <si>
    <t>あり(血清)</t>
    <rPh sb="3" eb="5">
      <t>ケッセイ</t>
    </rPh>
    <phoneticPr fontId="2"/>
  </si>
  <si>
    <t>あり(尿)</t>
    <rPh sb="3" eb="4">
      <t>ニョウ</t>
    </rPh>
    <phoneticPr fontId="2"/>
  </si>
  <si>
    <t>あり(両方)</t>
    <rPh sb="3" eb="5">
      <t>リョウホウ</t>
    </rPh>
    <phoneticPr fontId="2"/>
  </si>
  <si>
    <t>超音波検査_画像コピー</t>
    <phoneticPr fontId="2"/>
  </si>
  <si>
    <t>あり(写真)</t>
    <rPh sb="3" eb="5">
      <t>シャシン</t>
    </rPh>
    <phoneticPr fontId="2"/>
  </si>
  <si>
    <t>あり(CD)</t>
    <phoneticPr fontId="2"/>
  </si>
  <si>
    <t>あり(DVD)</t>
    <phoneticPr fontId="2"/>
  </si>
  <si>
    <t>あり(フィルム)</t>
    <phoneticPr fontId="2"/>
  </si>
  <si>
    <t>マスキング</t>
  </si>
  <si>
    <t>あり(ID)</t>
    <phoneticPr fontId="2"/>
  </si>
  <si>
    <t>あり(氏名)</t>
    <rPh sb="3" eb="5">
      <t>シメイ</t>
    </rPh>
    <phoneticPr fontId="2"/>
  </si>
  <si>
    <t>あり(生年月日)</t>
    <rPh sb="3" eb="7">
      <t>セイネンガッピ</t>
    </rPh>
    <phoneticPr fontId="2"/>
  </si>
  <si>
    <t>あり(性別)</t>
    <rPh sb="3" eb="5">
      <t>セイベツ</t>
    </rPh>
    <phoneticPr fontId="2"/>
  </si>
  <si>
    <t>あり(全部)</t>
    <rPh sb="3" eb="5">
      <t>ゼンブ</t>
    </rPh>
    <phoneticPr fontId="2"/>
  </si>
  <si>
    <t>医薬品</t>
    <rPh sb="0" eb="3">
      <t>イヤクヒン</t>
    </rPh>
    <phoneticPr fontId="2"/>
  </si>
  <si>
    <t>医療機器</t>
    <rPh sb="0" eb="4">
      <t>イリョウキキ</t>
    </rPh>
    <phoneticPr fontId="2"/>
  </si>
  <si>
    <t>再生医療等製品</t>
    <rPh sb="0" eb="2">
      <t>サイセイ</t>
    </rPh>
    <rPh sb="2" eb="7">
      <t>イリョウトウセイヒン</t>
    </rPh>
    <phoneticPr fontId="2"/>
  </si>
  <si>
    <t>医薬品＋医療機器</t>
    <rPh sb="0" eb="3">
      <t>イヤクヒン</t>
    </rPh>
    <rPh sb="4" eb="8">
      <t>イリョウキキ</t>
    </rPh>
    <phoneticPr fontId="2"/>
  </si>
  <si>
    <t>医薬品＋再生医療等製品</t>
    <rPh sb="0" eb="3">
      <t>イヤクヒン</t>
    </rPh>
    <rPh sb="4" eb="11">
      <t>サイセイイリョウトウセイヒン</t>
    </rPh>
    <phoneticPr fontId="2"/>
  </si>
  <si>
    <t>医療機器＋再生医療等製品</t>
    <rPh sb="0" eb="4">
      <t>イリョウキキ</t>
    </rPh>
    <rPh sb="5" eb="12">
      <t>サイセイイリョウトウセイヒン</t>
    </rPh>
    <phoneticPr fontId="2"/>
  </si>
  <si>
    <t>医薬品＋医療機器＋再生医療等製品</t>
    <rPh sb="0" eb="3">
      <t>イヤクヒン</t>
    </rPh>
    <rPh sb="4" eb="8">
      <t>イリョウキキ</t>
    </rPh>
    <rPh sb="9" eb="16">
      <t>サイセイイリョウトウセイヒン</t>
    </rPh>
    <phoneticPr fontId="2"/>
  </si>
  <si>
    <t>承認状況</t>
    <phoneticPr fontId="2"/>
  </si>
  <si>
    <t>他の適応に国内で承認</t>
    <rPh sb="0" eb="1">
      <t>タ</t>
    </rPh>
    <rPh sb="2" eb="4">
      <t>テキオウ</t>
    </rPh>
    <rPh sb="5" eb="7">
      <t>コクナイ</t>
    </rPh>
    <rPh sb="8" eb="10">
      <t>ショウニン</t>
    </rPh>
    <phoneticPr fontId="2"/>
  </si>
  <si>
    <t>同一適応で欧米で承認</t>
    <phoneticPr fontId="2"/>
  </si>
  <si>
    <t>未承認</t>
    <rPh sb="0" eb="3">
      <t>ミショウニン</t>
    </rPh>
    <phoneticPr fontId="2"/>
  </si>
  <si>
    <t>オープン(薬剤・組番号無)</t>
    <phoneticPr fontId="2"/>
  </si>
  <si>
    <t>ブラインド(薬剤・組番号有)</t>
    <phoneticPr fontId="2"/>
  </si>
  <si>
    <t>あり(前投薬なし)</t>
    <rPh sb="3" eb="4">
      <t>ゼン</t>
    </rPh>
    <rPh sb="4" eb="6">
      <t>トウヤク</t>
    </rPh>
    <phoneticPr fontId="2"/>
  </si>
  <si>
    <t>あり(前投薬あり)</t>
    <phoneticPr fontId="2"/>
  </si>
  <si>
    <t>あり(治験医師)</t>
    <rPh sb="3" eb="5">
      <t>チケン</t>
    </rPh>
    <rPh sb="5" eb="7">
      <t>イシ</t>
    </rPh>
    <phoneticPr fontId="2"/>
  </si>
  <si>
    <t>あり(治験協力者)</t>
    <rPh sb="3" eb="8">
      <t>チケンキョウリョクシャ</t>
    </rPh>
    <phoneticPr fontId="2"/>
  </si>
  <si>
    <t>あり(通常診療通りの対応)</t>
    <rPh sb="3" eb="5">
      <t>ツウジョウ</t>
    </rPh>
    <rPh sb="5" eb="7">
      <t>シンリョウ</t>
    </rPh>
    <rPh sb="7" eb="8">
      <t>トオ</t>
    </rPh>
    <rPh sb="10" eb="12">
      <t>タイオウ</t>
    </rPh>
    <phoneticPr fontId="2"/>
  </si>
  <si>
    <t>恒温器(保管庫)の貸与</t>
  </si>
  <si>
    <t>あり(温度計貸与あり)</t>
    <rPh sb="3" eb="6">
      <t>オンドケイ</t>
    </rPh>
    <rPh sb="6" eb="8">
      <t>タイヨ</t>
    </rPh>
    <phoneticPr fontId="2"/>
  </si>
  <si>
    <t>あり(温度計貸与なし)</t>
    <phoneticPr fontId="2"/>
  </si>
  <si>
    <t>あり(リスト提供あり)</t>
    <rPh sb="6" eb="8">
      <t>テイキョウ</t>
    </rPh>
    <phoneticPr fontId="2"/>
  </si>
  <si>
    <t>あり(リスト提供なし)</t>
    <phoneticPr fontId="2"/>
  </si>
  <si>
    <t>同種同効薬</t>
    <rPh sb="0" eb="2">
      <t>ドウシュ</t>
    </rPh>
    <rPh sb="2" eb="5">
      <t>ドウコウヤク</t>
    </rPh>
    <phoneticPr fontId="2"/>
  </si>
  <si>
    <t>治験使用薬_C列</t>
  </si>
  <si>
    <t>種類</t>
    <phoneticPr fontId="2"/>
  </si>
  <si>
    <t>被験薬</t>
    <rPh sb="0" eb="3">
      <t>ヒケンヤク</t>
    </rPh>
    <phoneticPr fontId="2"/>
  </si>
  <si>
    <t>対照薬</t>
    <rPh sb="0" eb="2">
      <t>タイショウ</t>
    </rPh>
    <rPh sb="2" eb="3">
      <t>ヤク</t>
    </rPh>
    <phoneticPr fontId="2"/>
  </si>
  <si>
    <t>併用薬</t>
    <rPh sb="0" eb="3">
      <t>ヘイヨウヤク</t>
    </rPh>
    <phoneticPr fontId="2"/>
  </si>
  <si>
    <t>レスキュー薬</t>
    <rPh sb="5" eb="6">
      <t>ヤク</t>
    </rPh>
    <phoneticPr fontId="2"/>
  </si>
  <si>
    <t>前投与薬</t>
    <rPh sb="0" eb="1">
      <t>マエ</t>
    </rPh>
    <rPh sb="1" eb="3">
      <t>トウヨ</t>
    </rPh>
    <rPh sb="3" eb="4">
      <t>ヤク</t>
    </rPh>
    <phoneticPr fontId="2"/>
  </si>
  <si>
    <t>F列</t>
    <rPh sb="1" eb="2">
      <t>レツ</t>
    </rPh>
    <phoneticPr fontId="2"/>
  </si>
  <si>
    <t>内用</t>
    <rPh sb="0" eb="2">
      <t>ナイヨウ</t>
    </rPh>
    <phoneticPr fontId="2"/>
  </si>
  <si>
    <t>外用</t>
    <rPh sb="0" eb="2">
      <t>ガイヨウ</t>
    </rPh>
    <phoneticPr fontId="2"/>
  </si>
  <si>
    <t>皮下注</t>
    <rPh sb="0" eb="3">
      <t>ヒカチュウ</t>
    </rPh>
    <phoneticPr fontId="2"/>
  </si>
  <si>
    <t>筋注</t>
    <rPh sb="0" eb="2">
      <t>キンチュウ</t>
    </rPh>
    <phoneticPr fontId="2"/>
  </si>
  <si>
    <t>静注</t>
    <rPh sb="0" eb="2">
      <t>ジョウチュウ</t>
    </rPh>
    <phoneticPr fontId="2"/>
  </si>
  <si>
    <t>再生医療等製品</t>
    <rPh sb="0" eb="7">
      <t>サイセイイリョウトウセイヒン</t>
    </rPh>
    <phoneticPr fontId="2"/>
  </si>
  <si>
    <t>G列</t>
    <rPh sb="0" eb="2">
      <t>gレツ</t>
    </rPh>
    <phoneticPr fontId="2"/>
  </si>
  <si>
    <t>室温(1～30℃)</t>
    <phoneticPr fontId="2"/>
  </si>
  <si>
    <t>恒温槽(15～25℃)</t>
    <phoneticPr fontId="2"/>
  </si>
  <si>
    <t>冷蔵(2～8℃)</t>
    <phoneticPr fontId="2"/>
  </si>
  <si>
    <t>H列</t>
    <rPh sb="1" eb="2">
      <t>レツ</t>
    </rPh>
    <phoneticPr fontId="2"/>
  </si>
  <si>
    <t>種目(予定を含む)</t>
    <phoneticPr fontId="2"/>
  </si>
  <si>
    <t>毒薬</t>
    <phoneticPr fontId="2"/>
  </si>
  <si>
    <t>劇薬</t>
    <phoneticPr fontId="2"/>
  </si>
  <si>
    <t>向精神薬</t>
    <phoneticPr fontId="2"/>
  </si>
  <si>
    <t>放射性医薬品</t>
    <phoneticPr fontId="2"/>
  </si>
  <si>
    <t>麻薬</t>
    <rPh sb="0" eb="2">
      <t>マヤク</t>
    </rPh>
    <phoneticPr fontId="2"/>
  </si>
  <si>
    <t>大麻製剤</t>
    <rPh sb="0" eb="4">
      <t>タイマセイザイ</t>
    </rPh>
    <phoneticPr fontId="2"/>
  </si>
  <si>
    <t>院内IRBのみ使用</t>
    <rPh sb="0" eb="2">
      <t>インナイ</t>
    </rPh>
    <rPh sb="7" eb="9">
      <t>シヨウ</t>
    </rPh>
    <phoneticPr fontId="2"/>
  </si>
  <si>
    <t>審議順番:</t>
  </si>
  <si>
    <t>※色付きセルは編集不可(関数あり)のためシートを保護しています</t>
    <phoneticPr fontId="2"/>
  </si>
  <si>
    <t>説明者:</t>
    <phoneticPr fontId="2"/>
  </si>
  <si>
    <t>○○　××</t>
    <phoneticPr fontId="2"/>
  </si>
  <si>
    <t>※行の高さは変更可能です</t>
    <rPh sb="1" eb="2">
      <t>ギョウ</t>
    </rPh>
    <rPh sb="3" eb="4">
      <t>タカ</t>
    </rPh>
    <rPh sb="6" eb="8">
      <t>ヘンコウ</t>
    </rPh>
    <rPh sb="8" eb="10">
      <t>カノウ</t>
    </rPh>
    <phoneticPr fontId="2"/>
  </si>
  <si>
    <t>内容</t>
    <rPh sb="0" eb="2">
      <t>ナイヨウ</t>
    </rPh>
    <phoneticPr fontId="2"/>
  </si>
  <si>
    <t>資料参照先</t>
    <rPh sb="0" eb="2">
      <t>シリョウ</t>
    </rPh>
    <rPh sb="2" eb="4">
      <t>サンショウ</t>
    </rPh>
    <rPh sb="4" eb="5">
      <t>サキ</t>
    </rPh>
    <phoneticPr fontId="2"/>
  </si>
  <si>
    <t>No._小分類1</t>
  </si>
  <si>
    <t>ヒアリングシート_小分類1</t>
    <rPh sb="9" eb="12">
      <t>ショウブンルイ</t>
    </rPh>
    <phoneticPr fontId="2"/>
  </si>
  <si>
    <t>No._小分類2</t>
  </si>
  <si>
    <t>ヒアリングシート_小分類2</t>
    <rPh sb="0" eb="13">
      <t>ショウブンルイ2</t>
    </rPh>
    <phoneticPr fontId="2"/>
  </si>
  <si>
    <t>No._小分類3</t>
    <phoneticPr fontId="2"/>
  </si>
  <si>
    <t>ヒアリングシート_小分類3</t>
    <rPh sb="9" eb="12">
      <t>ショウブンルイ</t>
    </rPh>
    <phoneticPr fontId="2"/>
  </si>
  <si>
    <t>C列の表示（関数）</t>
    <rPh sb="1" eb="2">
      <t>レツ</t>
    </rPh>
    <rPh sb="3" eb="5">
      <t>ヒョウジ</t>
    </rPh>
    <rPh sb="6" eb="8">
      <t>カンスウ</t>
    </rPh>
    <phoneticPr fontId="2"/>
  </si>
  <si>
    <t>↓色付きセルには、下記のようにヒアリングシートで選択・入力した情報が表示されます</t>
    <rPh sb="1" eb="3">
      <t>イロツ</t>
    </rPh>
    <rPh sb="24" eb="26">
      <t>センタク</t>
    </rPh>
    <rPh sb="27" eb="29">
      <t>ニュウリョク</t>
    </rPh>
    <rPh sb="31" eb="33">
      <t>ジョウホウ</t>
    </rPh>
    <rPh sb="34" eb="36">
      <t>ヒョウジ</t>
    </rPh>
    <phoneticPr fontId="2"/>
  </si>
  <si>
    <t>治験責任医師
実施診療科</t>
    <rPh sb="0" eb="2">
      <t>チケン</t>
    </rPh>
    <rPh sb="2" eb="4">
      <t>セキニン</t>
    </rPh>
    <rPh sb="4" eb="6">
      <t>イシ</t>
    </rPh>
    <rPh sb="7" eb="9">
      <t>ジッシ</t>
    </rPh>
    <rPh sb="9" eb="12">
      <t>シンリョウカ</t>
    </rPh>
    <phoneticPr fontId="2"/>
  </si>
  <si>
    <t>責任医師</t>
    <phoneticPr fontId="2"/>
  </si>
  <si>
    <t>治験課題名</t>
    <rPh sb="0" eb="2">
      <t>チケン</t>
    </rPh>
    <rPh sb="2" eb="5">
      <t>カダイメイ</t>
    </rPh>
    <phoneticPr fontId="2"/>
  </si>
  <si>
    <t>正式名称_日本語</t>
    <rPh sb="5" eb="8">
      <t>ニホンゴ</t>
    </rPh>
    <phoneticPr fontId="2"/>
  </si>
  <si>
    <t>治験依頼者</t>
    <rPh sb="0" eb="2">
      <t>チケン</t>
    </rPh>
    <rPh sb="2" eb="5">
      <t>イライシャ</t>
    </rPh>
    <phoneticPr fontId="2"/>
  </si>
  <si>
    <t>治験国内管理人「該当」の場合：治験国内管理人：○○○○／依頼者：△△△△
治験国内管理人「非該当」の場合：○○○○</t>
    <rPh sb="8" eb="10">
      <t>ガイトウ</t>
    </rPh>
    <rPh sb="12" eb="14">
      <t>バアイ</t>
    </rPh>
    <rPh sb="15" eb="17">
      <t>チケン</t>
    </rPh>
    <rPh sb="17" eb="19">
      <t>コクナイ</t>
    </rPh>
    <rPh sb="19" eb="22">
      <t>カンリニン</t>
    </rPh>
    <rPh sb="28" eb="31">
      <t>イライシャ</t>
    </rPh>
    <rPh sb="46" eb="49">
      <t>ヒガイトウ</t>
    </rPh>
    <phoneticPr fontId="2"/>
  </si>
  <si>
    <t>対象疾患</t>
  </si>
  <si>
    <t>試験デザイン</t>
    <rPh sb="0" eb="2">
      <t>シケン</t>
    </rPh>
    <phoneticPr fontId="2"/>
  </si>
  <si>
    <t>主要目的</t>
    <rPh sb="0" eb="2">
      <t>シュヨウ</t>
    </rPh>
    <rPh sb="2" eb="4">
      <t>モクテキ</t>
    </rPh>
    <phoneticPr fontId="2"/>
  </si>
  <si>
    <t>被験薬／一般名</t>
    <rPh sb="0" eb="3">
      <t>ヒケンヤク</t>
    </rPh>
    <rPh sb="4" eb="7">
      <t>イッパンメイ</t>
    </rPh>
    <phoneticPr fontId="2"/>
  </si>
  <si>
    <t>被験薬名</t>
    <rPh sb="0" eb="3">
      <t>ヒケンヤク</t>
    </rPh>
    <rPh sb="3" eb="4">
      <t>メイ</t>
    </rPh>
    <phoneticPr fontId="2"/>
  </si>
  <si>
    <t>治療群の割合</t>
    <rPh sb="0" eb="2">
      <t>チリョウ</t>
    </rPh>
    <rPh sb="2" eb="3">
      <t>グン</t>
    </rPh>
    <rPh sb="4" eb="6">
      <t>ワリアイ</t>
    </rPh>
    <phoneticPr fontId="2"/>
  </si>
  <si>
    <t>投与方法</t>
    <rPh sb="0" eb="2">
      <t>トウヨ</t>
    </rPh>
    <rPh sb="2" eb="4">
      <t>ホウホウ</t>
    </rPh>
    <phoneticPr fontId="2"/>
  </si>
  <si>
    <t>承認状況</t>
    <rPh sb="0" eb="4">
      <t>ショウニンジョウキョウ</t>
    </rPh>
    <phoneticPr fontId="2"/>
  </si>
  <si>
    <t>「その他」以外の場合：「承認状況」の選択肢
「その他」の場合：「承認状況」入力欄の記載</t>
    <rPh sb="3" eb="4">
      <t>タ</t>
    </rPh>
    <rPh sb="5" eb="7">
      <t>イガイ</t>
    </rPh>
    <rPh sb="8" eb="10">
      <t>バアイ</t>
    </rPh>
    <rPh sb="12" eb="16">
      <t>ショウニンジョウキョウ</t>
    </rPh>
    <rPh sb="18" eb="21">
      <t>センタクシ</t>
    </rPh>
    <rPh sb="25" eb="26">
      <t>タ</t>
    </rPh>
    <rPh sb="28" eb="30">
      <t>バアイ</t>
    </rPh>
    <rPh sb="32" eb="36">
      <t>ショウニンジョウキョウ</t>
    </rPh>
    <rPh sb="37" eb="40">
      <t>ニュウリョクラン</t>
    </rPh>
    <rPh sb="41" eb="43">
      <t>キサイ</t>
    </rPh>
    <phoneticPr fontId="2"/>
  </si>
  <si>
    <t>「あり」以外の場合：「他の適応症」の選択肢
「あり」の場合：「他の適応症」入力欄の記載</t>
    <rPh sb="31" eb="32">
      <t>タ</t>
    </rPh>
    <rPh sb="33" eb="36">
      <t>テキオウショウ</t>
    </rPh>
    <rPh sb="37" eb="40">
      <t>ニュウリョクラン</t>
    </rPh>
    <phoneticPr fontId="2"/>
  </si>
  <si>
    <t>リスク・ベネフィットの評価</t>
    <rPh sb="11" eb="13">
      <t>ヒョウカ</t>
    </rPh>
    <phoneticPr fontId="2"/>
  </si>
  <si>
    <t>開始日：yyyy/m/d～終了予定日：yyyy/m/d</t>
    <rPh sb="0" eb="3">
      <t>カイシビ</t>
    </rPh>
    <rPh sb="13" eb="15">
      <t>シュウリョウ</t>
    </rPh>
    <rPh sb="15" eb="18">
      <t>ヨテイビ</t>
    </rPh>
    <phoneticPr fontId="2"/>
  </si>
  <si>
    <t>エントリー期間</t>
    <rPh sb="5" eb="7">
      <t>キカン</t>
    </rPh>
    <phoneticPr fontId="2"/>
  </si>
  <si>
    <t>登録開始日：yyyy/m/d～登録終了予定日：yyyy/m/d</t>
    <rPh sb="0" eb="2">
      <t>トウロク</t>
    </rPh>
    <rPh sb="2" eb="5">
      <t>カイシビ</t>
    </rPh>
    <rPh sb="15" eb="17">
      <t>トウロク</t>
    </rPh>
    <rPh sb="17" eb="19">
      <t>シュウリョウ</t>
    </rPh>
    <rPh sb="19" eb="22">
      <t>ヨテイビ</t>
    </rPh>
    <phoneticPr fontId="2"/>
  </si>
  <si>
    <t>予定症例数</t>
    <rPh sb="0" eb="2">
      <t>ヨテイ</t>
    </rPh>
    <rPh sb="2" eb="4">
      <t>ショウレイ</t>
    </rPh>
    <rPh sb="4" eb="5">
      <t>スウ</t>
    </rPh>
    <phoneticPr fontId="2"/>
  </si>
  <si>
    <t>当院契約症例数：○症例／日本国内：○症例</t>
    <rPh sb="0" eb="2">
      <t>トウイン</t>
    </rPh>
    <rPh sb="2" eb="7">
      <t>ケイヤクショウレイスウ</t>
    </rPh>
    <rPh sb="9" eb="10">
      <t>ショウ</t>
    </rPh>
    <rPh sb="10" eb="11">
      <t>レイ</t>
    </rPh>
    <rPh sb="12" eb="14">
      <t>ニホン</t>
    </rPh>
    <rPh sb="14" eb="16">
      <t>コクナイ</t>
    </rPh>
    <rPh sb="19" eb="20">
      <t>レイ</t>
    </rPh>
    <phoneticPr fontId="2"/>
  </si>
  <si>
    <t>Agathaシステム 試験登録情報</t>
    <rPh sb="13" eb="15">
      <t>トウロク</t>
    </rPh>
    <phoneticPr fontId="2"/>
  </si>
  <si>
    <t>列1</t>
  </si>
  <si>
    <t>No._小分類2</t>
    <phoneticPr fontId="2"/>
  </si>
  <si>
    <t>ヒアリングシート_小分類2</t>
    <rPh sb="9" eb="12">
      <t>ショウブンルイ</t>
    </rPh>
    <phoneticPr fontId="2"/>
  </si>
  <si>
    <t>C列の表示(関数)</t>
    <rPh sb="1" eb="2">
      <t>レツ</t>
    </rPh>
    <rPh sb="3" eb="5">
      <t>ヒョウジ</t>
    </rPh>
    <rPh sb="6" eb="8">
      <t>カンスウ</t>
    </rPh>
    <phoneticPr fontId="2"/>
  </si>
  <si>
    <t>管理情報</t>
  </si>
  <si>
    <t>試験管理番号</t>
    <phoneticPr fontId="2"/>
  </si>
  <si>
    <t>整理番号</t>
    <rPh sb="0" eb="4">
      <t>セイリバンゴウ</t>
    </rPh>
    <phoneticPr fontId="2"/>
  </si>
  <si>
    <t>治験名</t>
  </si>
  <si>
    <t>試験通称名</t>
  </si>
  <si>
    <t>終了区分</t>
  </si>
  <si>
    <t>終了区分を入力する。（入力不要）</t>
    <phoneticPr fontId="2"/>
  </si>
  <si>
    <t>試験区分・治験審査委員会</t>
  </si>
  <si>
    <t>(区分)</t>
    <rPh sb="1" eb="3">
      <t>クブン</t>
    </rPh>
    <phoneticPr fontId="2"/>
  </si>
  <si>
    <t>委員会情報</t>
    <rPh sb="0" eb="5">
      <t>イインカイジョウホウ</t>
    </rPh>
    <phoneticPr fontId="2"/>
  </si>
  <si>
    <t>←院内IRB：登録されている委員会情報を選択する
※外部IRB利用の場合、委員会情報は選択しない（空欄に修正すること）</t>
    <rPh sb="7" eb="9">
      <t>トウロク</t>
    </rPh>
    <rPh sb="14" eb="17">
      <t>イインカイ</t>
    </rPh>
    <rPh sb="17" eb="19">
      <t>ジョウホウ</t>
    </rPh>
    <rPh sb="20" eb="22">
      <t>センタク</t>
    </rPh>
    <rPh sb="31" eb="33">
      <t>リヨウ</t>
    </rPh>
    <rPh sb="34" eb="36">
      <t>バアイ</t>
    </rPh>
    <rPh sb="37" eb="40">
      <t>イインカイ</t>
    </rPh>
    <rPh sb="40" eb="42">
      <t>ジョウホウ</t>
    </rPh>
    <rPh sb="43" eb="45">
      <t>センタク</t>
    </rPh>
    <rPh sb="49" eb="51">
      <t>クウラン</t>
    </rPh>
    <rPh sb="52" eb="54">
      <t>シュウセイ</t>
    </rPh>
    <phoneticPr fontId="2"/>
  </si>
  <si>
    <t>委員会管理番号</t>
  </si>
  <si>
    <t>自動補完されるため入力不要</t>
    <phoneticPr fontId="2"/>
  </si>
  <si>
    <t>(名称)</t>
    <phoneticPr fontId="2"/>
  </si>
  <si>
    <t>(所在地)</t>
    <phoneticPr fontId="2"/>
  </si>
  <si>
    <t>(委員長名)</t>
    <phoneticPr fontId="2"/>
  </si>
  <si>
    <t>基本属性</t>
  </si>
  <si>
    <t>被験薬の化学名又は識別記号</t>
    <phoneticPr fontId="2"/>
  </si>
  <si>
    <t>治験実施計画書番号</t>
    <rPh sb="4" eb="6">
      <t>ケイカク</t>
    </rPh>
    <phoneticPr fontId="2"/>
  </si>
  <si>
    <t>実施計画書番号</t>
  </si>
  <si>
    <t>治験課題名</t>
    <phoneticPr fontId="2"/>
  </si>
  <si>
    <t>議事録適用治験課題名</t>
    <phoneticPr fontId="2"/>
  </si>
  <si>
    <t>治験国内管理人</t>
    <rPh sb="0" eb="7">
      <t>チケンコクナイカンリニン</t>
    </rPh>
    <phoneticPr fontId="2"/>
  </si>
  <si>
    <t>審査依頼者</t>
    <phoneticPr fontId="2"/>
  </si>
  <si>
    <t>書式等に反映されないため、入力不要</t>
    <phoneticPr fontId="2"/>
  </si>
  <si>
    <t>審査不参加者１</t>
    <phoneticPr fontId="2"/>
  </si>
  <si>
    <t>※院内IRB委員に責任医師または分担医師がいる場合、審査不参加者1～3に入力します。</t>
    <rPh sb="1" eb="3">
      <t>インナイ</t>
    </rPh>
    <rPh sb="6" eb="8">
      <t>イイン</t>
    </rPh>
    <rPh sb="9" eb="11">
      <t>セキニン</t>
    </rPh>
    <rPh sb="11" eb="13">
      <t>イシ</t>
    </rPh>
    <rPh sb="16" eb="18">
      <t>ブンタン</t>
    </rPh>
    <rPh sb="18" eb="20">
      <t>イシ</t>
    </rPh>
    <rPh sb="23" eb="25">
      <t>バアイ</t>
    </rPh>
    <rPh sb="26" eb="28">
      <t>シンサ</t>
    </rPh>
    <rPh sb="28" eb="31">
      <t>フサンカ</t>
    </rPh>
    <rPh sb="31" eb="32">
      <t>シャ</t>
    </rPh>
    <rPh sb="36" eb="38">
      <t>ニュウリョク</t>
    </rPh>
    <phoneticPr fontId="2"/>
  </si>
  <si>
    <t>審査不参加者２</t>
    <phoneticPr fontId="2"/>
  </si>
  <si>
    <t>※ここで入力した審査不参加者は書式5作成時、自動的に出欠状況が「―」になります。
ただし、欠席した場合はXが優先されます。</t>
    <phoneticPr fontId="2"/>
  </si>
  <si>
    <t>審査不参加者３</t>
    <phoneticPr fontId="2"/>
  </si>
  <si>
    <t>試験WS＞02 施設情報</t>
    <rPh sb="8" eb="12">
      <t>シセツジョウホウ</t>
    </rPh>
    <phoneticPr fontId="2"/>
  </si>
  <si>
    <t>治験責任医師</t>
    <rPh sb="0" eb="6">
      <t>チケンセキニンイシ</t>
    </rPh>
    <phoneticPr fontId="2"/>
  </si>
  <si>
    <t>責任医師</t>
    <rPh sb="0" eb="4">
      <t>セキニンイシ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</si>
</sst>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1"/>
      <name val="BIZ UDPゴシック"/>
      <family val="3"/>
      <charset val="128"/>
    </font>
    <font>
      <sz val="18"/>
      <color theme="1"/>
      <name val="BIZ UDPゴシック"/>
      <family val="3"/>
      <charset val="128"/>
    </font>
    <font>
      <sz val="11"/>
      <color theme="1"/>
      <name val="Meiryo UI"/>
      <family val="3"/>
      <charset val="128"/>
    </font>
    <font>
      <sz val="11"/>
      <name val="Meiryo UI"/>
      <family val="3"/>
      <charset val="128"/>
    </font>
    <font>
      <sz val="18"/>
      <name val="Meiryo UI"/>
      <family val="3"/>
      <charset val="128"/>
    </font>
    <font>
      <u/>
      <sz val="11"/>
      <name val="Meiryo UI"/>
      <family val="3"/>
      <charset val="128"/>
    </font>
    <font>
      <sz val="10"/>
      <name val="Meiryo UI"/>
      <family val="3"/>
      <charset val="128"/>
    </font>
    <font>
      <b/>
      <sz val="11"/>
      <name val="Meiryo UI"/>
      <family val="3"/>
      <charset val="128"/>
    </font>
    <font>
      <sz val="11"/>
      <color theme="0"/>
      <name val="Meiryo UI"/>
      <family val="3"/>
      <charset val="128"/>
    </font>
    <font>
      <sz val="11"/>
      <color rgb="FF000000"/>
      <name val="Meiryo UI"/>
      <family val="3"/>
      <charset val="128"/>
    </font>
    <font>
      <sz val="6"/>
      <name val="游ゴシック"/>
      <family val="3"/>
      <charset val="128"/>
      <scheme val="minor"/>
    </font>
    <font>
      <u/>
      <sz val="11"/>
      <color theme="10"/>
      <name val="游ゴシック"/>
      <family val="3"/>
      <charset val="128"/>
    </font>
    <font>
      <sz val="11"/>
      <color rgb="FFFF0000"/>
      <name val="Meiryo UI"/>
      <family val="3"/>
      <charset val="128"/>
    </font>
    <font>
      <u/>
      <sz val="11"/>
      <color theme="10"/>
      <name val="游ゴシック"/>
      <family val="2"/>
      <charset val="128"/>
      <scheme val="minor"/>
    </font>
    <font>
      <b/>
      <sz val="11"/>
      <color theme="1"/>
      <name val="Meiryo UI"/>
      <family val="3"/>
      <charset val="128"/>
    </font>
    <font>
      <sz val="18"/>
      <color theme="1"/>
      <name val="Meiryo UI"/>
      <family val="3"/>
      <charset val="128"/>
    </font>
    <font>
      <b/>
      <sz val="11"/>
      <color rgb="FFFF0000"/>
      <name val="Meiryo UI"/>
      <family val="3"/>
      <charset val="128"/>
    </font>
    <font>
      <b/>
      <u/>
      <sz val="11"/>
      <color theme="1"/>
      <name val="Meiryo UI"/>
      <family val="3"/>
      <charset val="128"/>
    </font>
    <font>
      <b/>
      <u/>
      <sz val="11"/>
      <color rgb="FFFF0000"/>
      <name val="Meiryo UI"/>
      <family val="3"/>
      <charset val="128"/>
    </font>
    <font>
      <b/>
      <sz val="11"/>
      <color rgb="FF000000"/>
      <name val="Meiryo UI"/>
      <family val="3"/>
      <charset val="128"/>
    </font>
    <font>
      <b/>
      <u/>
      <sz val="11"/>
      <color rgb="FFFF0000"/>
      <name val="游ゴシック"/>
      <family val="2"/>
      <charset val="128"/>
      <scheme val="minor"/>
    </font>
    <font>
      <b/>
      <sz val="9"/>
      <color indexed="81"/>
      <name val="MS P ゴシック"/>
      <family val="3"/>
      <charset val="128"/>
    </font>
    <font>
      <sz val="9"/>
      <color indexed="81"/>
      <name val="MS P ゴシック"/>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rgb="FF8EA9DB"/>
        <bgColor indexed="64"/>
      </patternFill>
    </fill>
    <fill>
      <patternFill patternType="solid">
        <fgColor rgb="FFF8CBAD"/>
        <bgColor indexed="64"/>
      </patternFill>
    </fill>
    <fill>
      <patternFill patternType="solid">
        <fgColor rgb="FFBDD7EE"/>
        <bgColor indexed="64"/>
      </patternFill>
    </fill>
    <fill>
      <patternFill patternType="solid">
        <fgColor rgb="FFFFE699"/>
        <bgColor indexed="64"/>
      </patternFill>
    </fill>
  </fills>
  <borders count="9">
    <border>
      <left/>
      <right/>
      <top/>
      <bottom/>
      <diagonal/>
    </border>
    <border>
      <left style="thin">
        <color rgb="FF00B0F0"/>
      </left>
      <right style="thin">
        <color rgb="FF00B0F0"/>
      </right>
      <top style="thin">
        <color rgb="FF00B0F0"/>
      </top>
      <bottom style="thin">
        <color rgb="FF00B0F0"/>
      </bottom>
      <diagonal/>
    </border>
    <border diagonalUp="1">
      <left style="thin">
        <color rgb="FF00B0F0"/>
      </left>
      <right style="thin">
        <color rgb="FF00B0F0"/>
      </right>
      <top style="thin">
        <color rgb="FF00B0F0"/>
      </top>
      <bottom style="thin">
        <color rgb="FF00B0F0"/>
      </bottom>
      <diagonal style="thin">
        <color rgb="FF00B0F0"/>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right/>
      <top/>
      <bottom style="thin">
        <color rgb="FF00B0F0"/>
      </bottom>
      <diagonal/>
    </border>
    <border diagonalUp="1">
      <left/>
      <right/>
      <top/>
      <bottom/>
      <diagonal style="thin">
        <color theme="4"/>
      </diagonal>
    </border>
    <border>
      <left style="thin">
        <color rgb="FF00B0F0"/>
      </left>
      <right/>
      <top/>
      <bottom/>
      <diagonal/>
    </border>
  </borders>
  <cellStyleXfs count="4">
    <xf numFmtId="0" fontId="0" fillId="0" borderId="0">
      <alignment vertical="center"/>
    </xf>
    <xf numFmtId="0" fontId="17" fillId="0" borderId="0" applyNumberFormat="0" applyFill="0" applyBorder="0" applyAlignment="0" applyProtection="0">
      <alignment vertical="center"/>
    </xf>
    <xf numFmtId="0" fontId="1" fillId="0" borderId="0">
      <alignment vertical="center"/>
    </xf>
    <xf numFmtId="0" fontId="17" fillId="0" borderId="0" applyNumberFormat="0" applyFill="0" applyBorder="0" applyAlignment="0" applyProtection="0">
      <alignment vertical="center"/>
    </xf>
  </cellStyleXfs>
  <cellXfs count="116">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centerContinuous" vertical="center" wrapText="1"/>
    </xf>
    <xf numFmtId="0" fontId="6" fillId="0" borderId="0" xfId="0" applyFont="1">
      <alignment vertical="center"/>
    </xf>
    <xf numFmtId="0" fontId="6" fillId="0" borderId="0" xfId="0" applyFont="1" applyAlignment="1">
      <alignment vertical="center" wrapText="1"/>
    </xf>
    <xf numFmtId="0" fontId="8" fillId="0" borderId="0" xfId="0" applyFont="1" applyAlignment="1">
      <alignment horizontal="centerContinuous" vertical="center"/>
    </xf>
    <xf numFmtId="0" fontId="7" fillId="0" borderId="0" xfId="0" applyFont="1" applyAlignment="1">
      <alignment horizontal="center" vertical="center" wrapText="1"/>
    </xf>
    <xf numFmtId="0" fontId="7" fillId="0" borderId="0" xfId="0" applyFont="1" applyAlignment="1">
      <alignment vertical="center" wrapText="1"/>
    </xf>
    <xf numFmtId="0" fontId="6" fillId="0" borderId="0" xfId="0" applyFont="1" applyAlignment="1">
      <alignment vertical="top"/>
    </xf>
    <xf numFmtId="14" fontId="6" fillId="0" borderId="0" xfId="0" applyNumberFormat="1" applyFont="1" applyAlignment="1">
      <alignment horizontal="right"/>
    </xf>
    <xf numFmtId="0" fontId="6" fillId="0" borderId="0" xfId="0" applyFont="1" applyAlignment="1">
      <alignment horizontal="center" vertical="top"/>
    </xf>
    <xf numFmtId="0" fontId="6" fillId="0" borderId="0" xfId="0" applyFont="1" applyAlignment="1">
      <alignment horizontal="center"/>
    </xf>
    <xf numFmtId="0" fontId="3" fillId="0" borderId="0" xfId="0" applyFont="1" applyAlignment="1">
      <alignment horizontal="right" vertical="center"/>
    </xf>
    <xf numFmtId="0" fontId="6" fillId="0" borderId="0" xfId="0" applyFont="1" applyAlignment="1">
      <alignment horizontal="right" vertical="center"/>
    </xf>
    <xf numFmtId="0" fontId="12" fillId="0" borderId="0" xfId="0" applyFont="1" applyAlignment="1">
      <alignment horizontal="center" vertical="center"/>
    </xf>
    <xf numFmtId="0" fontId="7" fillId="0" borderId="0" xfId="0" applyFont="1" applyAlignment="1">
      <alignment horizontal="center" vertical="center"/>
    </xf>
    <xf numFmtId="0" fontId="6" fillId="0" borderId="0" xfId="0" applyFont="1" applyProtection="1">
      <alignment vertical="center"/>
      <protection locked="0"/>
    </xf>
    <xf numFmtId="0" fontId="6" fillId="0" borderId="0" xfId="0" applyFont="1" applyAlignment="1" applyProtection="1">
      <alignment vertical="top" wrapText="1"/>
      <protection locked="0"/>
    </xf>
    <xf numFmtId="0" fontId="6" fillId="0" borderId="0" xfId="0" applyFont="1" applyAlignment="1" applyProtection="1">
      <alignment horizontal="left" vertical="top" wrapText="1"/>
      <protection locked="0"/>
    </xf>
    <xf numFmtId="14" fontId="6" fillId="0" borderId="0" xfId="0" applyNumberFormat="1" applyFont="1" applyAlignment="1" applyProtection="1">
      <alignment horizontal="left" vertical="top" wrapText="1"/>
      <protection locked="0"/>
    </xf>
    <xf numFmtId="0" fontId="6" fillId="0" borderId="0" xfId="0" applyFont="1" applyAlignment="1">
      <alignment horizontal="centerContinuous" vertical="center"/>
    </xf>
    <xf numFmtId="0" fontId="20" fillId="0" borderId="0" xfId="0" applyFont="1">
      <alignment vertical="center"/>
    </xf>
    <xf numFmtId="0" fontId="18" fillId="0" borderId="0" xfId="0" applyFont="1">
      <alignment vertical="center"/>
    </xf>
    <xf numFmtId="0" fontId="21" fillId="0" borderId="0" xfId="0" applyFont="1">
      <alignment vertical="center"/>
    </xf>
    <xf numFmtId="0" fontId="6" fillId="3" borderId="0" xfId="0" applyFont="1" applyFill="1">
      <alignment vertical="center"/>
    </xf>
    <xf numFmtId="0" fontId="7" fillId="0" borderId="0" xfId="0" applyFont="1">
      <alignment vertical="center"/>
    </xf>
    <xf numFmtId="0" fontId="6" fillId="0" borderId="0" xfId="0" applyFont="1" applyAlignment="1" applyProtection="1">
      <alignment horizontal="centerContinuous" vertical="top"/>
      <protection locked="0"/>
    </xf>
    <xf numFmtId="0" fontId="6" fillId="2" borderId="0" xfId="0" applyFont="1" applyFill="1" applyAlignment="1">
      <alignment horizontal="center" vertical="top" wrapText="1"/>
    </xf>
    <xf numFmtId="0" fontId="6" fillId="2" borderId="0" xfId="0" applyFont="1" applyFill="1" applyAlignment="1">
      <alignment horizontal="left" vertical="top" wrapText="1"/>
    </xf>
    <xf numFmtId="14" fontId="6" fillId="2" borderId="0" xfId="0" applyNumberFormat="1" applyFont="1" applyFill="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0" fontId="11" fillId="0" borderId="0" xfId="0" applyFont="1">
      <alignment vertical="center"/>
    </xf>
    <xf numFmtId="0" fontId="6" fillId="0" borderId="0" xfId="0" applyFont="1" applyAlignment="1">
      <alignment vertical="top" wrapText="1"/>
    </xf>
    <xf numFmtId="0" fontId="19" fillId="0" borderId="0" xfId="0" applyFont="1" applyAlignment="1">
      <alignment horizontal="centerContinuous" vertical="top"/>
    </xf>
    <xf numFmtId="0" fontId="6" fillId="0" borderId="0" xfId="0" applyFont="1" applyAlignment="1">
      <alignment horizontal="right" vertical="top" wrapText="1"/>
    </xf>
    <xf numFmtId="0" fontId="6" fillId="0" borderId="0" xfId="0" applyFont="1" applyAlignment="1">
      <alignment horizontal="centerContinuous" vertical="top"/>
    </xf>
    <xf numFmtId="0" fontId="12" fillId="0" borderId="0" xfId="0" applyFont="1" applyAlignment="1">
      <alignment vertical="top" wrapText="1"/>
    </xf>
    <xf numFmtId="0" fontId="6" fillId="0" borderId="0" xfId="0" applyFont="1" applyAlignment="1">
      <alignment horizontal="left" vertical="top"/>
    </xf>
    <xf numFmtId="14" fontId="6" fillId="0" borderId="0" xfId="0" applyNumberFormat="1" applyFont="1" applyAlignment="1">
      <alignment horizontal="left" vertical="top" wrapText="1"/>
    </xf>
    <xf numFmtId="0" fontId="6" fillId="5" borderId="0" xfId="0" applyFont="1" applyFill="1">
      <alignment vertical="center"/>
    </xf>
    <xf numFmtId="0" fontId="6" fillId="6" borderId="0" xfId="0" applyFont="1" applyFill="1">
      <alignment vertical="center"/>
    </xf>
    <xf numFmtId="0" fontId="13" fillId="0" borderId="0" xfId="0" applyFont="1" applyAlignment="1">
      <alignment vertical="center" wrapText="1"/>
    </xf>
    <xf numFmtId="14" fontId="3" fillId="0" borderId="0" xfId="0" applyNumberFormat="1" applyFont="1" applyAlignment="1">
      <alignment horizontal="left" vertical="center" wrapText="1"/>
    </xf>
    <xf numFmtId="14" fontId="5" fillId="0" borderId="0" xfId="0" applyNumberFormat="1" applyFont="1" applyAlignment="1">
      <alignment horizontal="centerContinuous" vertical="center" wrapText="1"/>
    </xf>
    <xf numFmtId="0" fontId="6" fillId="0" borderId="0" xfId="0" applyFont="1" applyAlignment="1">
      <alignment horizontal="left" vertical="center"/>
    </xf>
    <xf numFmtId="0" fontId="21" fillId="0" borderId="0" xfId="0" applyFont="1" applyAlignment="1">
      <alignment vertical="top"/>
    </xf>
    <xf numFmtId="0" fontId="17" fillId="0" borderId="0" xfId="1" applyAlignment="1">
      <alignment horizontal="left" vertical="center"/>
    </xf>
    <xf numFmtId="0" fontId="18" fillId="0" borderId="0" xfId="0" applyFont="1" applyAlignment="1">
      <alignment horizontal="right" vertical="center"/>
    </xf>
    <xf numFmtId="14" fontId="3" fillId="2" borderId="0" xfId="0" applyNumberFormat="1" applyFont="1" applyFill="1" applyAlignment="1">
      <alignment horizontal="center" vertical="center" wrapText="1"/>
    </xf>
    <xf numFmtId="0" fontId="6" fillId="0" borderId="7" xfId="0" applyFont="1" applyBorder="1" applyAlignment="1" applyProtection="1">
      <alignment horizontal="left" vertical="top" wrapText="1"/>
      <protection locked="0"/>
    </xf>
    <xf numFmtId="0" fontId="10" fillId="2" borderId="0" xfId="0" applyFont="1" applyFill="1" applyAlignment="1">
      <alignment horizontal="center" vertical="center"/>
    </xf>
    <xf numFmtId="49" fontId="17" fillId="0" borderId="0" xfId="1" applyNumberFormat="1">
      <alignment vertical="center"/>
    </xf>
    <xf numFmtId="0" fontId="18" fillId="4" borderId="0" xfId="0" applyFont="1" applyFill="1">
      <alignment vertical="center"/>
    </xf>
    <xf numFmtId="0" fontId="18" fillId="3" borderId="0" xfId="0" applyFont="1" applyFill="1">
      <alignment vertical="center"/>
    </xf>
    <xf numFmtId="0" fontId="16" fillId="0" borderId="0" xfId="0" applyFont="1">
      <alignment vertical="center"/>
    </xf>
    <xf numFmtId="14" fontId="6" fillId="0" borderId="0" xfId="0" applyNumberFormat="1" applyFont="1" applyAlignment="1">
      <alignment vertical="top"/>
    </xf>
    <xf numFmtId="0" fontId="16" fillId="0" borderId="0" xfId="0" applyFont="1" applyAlignment="1">
      <alignment horizontal="right" vertical="center"/>
    </xf>
    <xf numFmtId="0" fontId="18" fillId="0" borderId="0" xfId="0" applyFont="1" applyAlignment="1">
      <alignment horizontal="centerContinuous" vertical="center"/>
    </xf>
    <xf numFmtId="0" fontId="6" fillId="2" borderId="0" xfId="0" applyFont="1" applyFill="1" applyAlignment="1">
      <alignment horizontal="center" vertical="center" wrapText="1"/>
    </xf>
    <xf numFmtId="0" fontId="17" fillId="0" borderId="1" xfId="1" applyBorder="1" applyAlignment="1" applyProtection="1">
      <alignment horizontal="left" vertical="center" wrapText="1"/>
    </xf>
    <xf numFmtId="0" fontId="6" fillId="7" borderId="0" xfId="0" applyFont="1" applyFill="1">
      <alignment vertical="center"/>
    </xf>
    <xf numFmtId="0" fontId="0" fillId="7" borderId="0" xfId="0" applyFill="1">
      <alignment vertical="center"/>
    </xf>
    <xf numFmtId="0" fontId="13" fillId="0" borderId="0" xfId="0" applyFont="1" applyAlignment="1">
      <alignment vertical="top" wrapText="1"/>
    </xf>
    <xf numFmtId="0" fontId="18" fillId="8" borderId="0" xfId="0" applyFont="1" applyFill="1">
      <alignment vertical="center"/>
    </xf>
    <xf numFmtId="0" fontId="6" fillId="8" borderId="0" xfId="0" applyFont="1" applyFill="1">
      <alignment vertical="center"/>
    </xf>
    <xf numFmtId="0" fontId="18" fillId="9" borderId="0" xfId="0" applyFont="1" applyFill="1">
      <alignment vertical="center"/>
    </xf>
    <xf numFmtId="0" fontId="6" fillId="9" borderId="0" xfId="0" applyFont="1" applyFill="1">
      <alignment vertical="center"/>
    </xf>
    <xf numFmtId="0" fontId="18" fillId="10" borderId="0" xfId="0" applyFont="1" applyFill="1">
      <alignment vertical="center"/>
    </xf>
    <xf numFmtId="0" fontId="6" fillId="10" borderId="0" xfId="0" applyFont="1" applyFill="1">
      <alignment vertical="center"/>
    </xf>
    <xf numFmtId="0" fontId="18" fillId="11" borderId="0" xfId="0" applyFont="1" applyFill="1">
      <alignment vertical="center"/>
    </xf>
    <xf numFmtId="0" fontId="6" fillId="11" borderId="0" xfId="0" applyFont="1" applyFill="1">
      <alignment vertical="center"/>
    </xf>
    <xf numFmtId="0" fontId="16" fillId="7" borderId="0" xfId="0" applyFont="1" applyFill="1">
      <alignment vertical="center"/>
    </xf>
    <xf numFmtId="0" fontId="20" fillId="7" borderId="0" xfId="0" applyFont="1" applyFill="1">
      <alignment vertical="center"/>
    </xf>
    <xf numFmtId="0" fontId="20" fillId="0" borderId="0" xfId="0" applyFont="1" applyAlignment="1">
      <alignment horizontal="right" vertical="center"/>
    </xf>
    <xf numFmtId="0" fontId="24" fillId="0" borderId="0" xfId="1" applyFont="1">
      <alignment vertical="center"/>
    </xf>
    <xf numFmtId="0" fontId="12" fillId="0" borderId="1" xfId="0" applyFont="1" applyBorder="1" applyAlignment="1">
      <alignment horizontal="left" vertical="center" wrapText="1"/>
    </xf>
    <xf numFmtId="0" fontId="7" fillId="0" borderId="1" xfId="0" applyFont="1" applyBorder="1" applyAlignment="1">
      <alignment horizontal="left" vertical="center" wrapText="1"/>
    </xf>
    <xf numFmtId="0" fontId="20" fillId="0" borderId="1" xfId="0" applyFont="1" applyBorder="1" applyAlignment="1">
      <alignment horizontal="left" vertical="center" wrapText="1"/>
    </xf>
    <xf numFmtId="0" fontId="7" fillId="0" borderId="1" xfId="0" applyFont="1" applyBorder="1" applyAlignment="1">
      <alignment horizontal="right" vertical="center" wrapText="1"/>
    </xf>
    <xf numFmtId="0" fontId="7" fillId="0" borderId="2" xfId="0" applyFont="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49" fontId="7" fillId="0" borderId="1" xfId="0" applyNumberFormat="1" applyFont="1" applyBorder="1" applyAlignment="1" applyProtection="1">
      <alignment horizontal="left" vertical="center" wrapText="1"/>
      <protection locked="0"/>
    </xf>
    <xf numFmtId="0" fontId="7" fillId="0" borderId="1" xfId="0" applyFont="1" applyBorder="1" applyAlignment="1" applyProtection="1">
      <alignment vertical="center" wrapText="1"/>
      <protection locked="0"/>
    </xf>
    <xf numFmtId="0" fontId="7" fillId="0" borderId="2" xfId="0" applyFont="1" applyBorder="1" applyAlignment="1" applyProtection="1">
      <alignment horizontal="left" vertical="center" wrapText="1"/>
      <protection locked="0"/>
    </xf>
    <xf numFmtId="14" fontId="7" fillId="0" borderId="1" xfId="0" applyNumberFormat="1" applyFont="1" applyBorder="1" applyAlignment="1" applyProtection="1">
      <alignment horizontal="left" vertical="center" wrapText="1"/>
      <protection locked="0"/>
    </xf>
    <xf numFmtId="176" fontId="7" fillId="0" borderId="1" xfId="0" applyNumberFormat="1" applyFont="1" applyBorder="1" applyAlignment="1" applyProtection="1">
      <alignment horizontal="center" vertical="center" wrapText="1"/>
      <protection locked="0"/>
    </xf>
    <xf numFmtId="0" fontId="10" fillId="2" borderId="0" xfId="0" applyFont="1" applyFill="1" applyAlignment="1">
      <alignment horizontal="center" vertical="center" wrapText="1"/>
    </xf>
    <xf numFmtId="0" fontId="7" fillId="0" borderId="0" xfId="0" applyFont="1" applyAlignment="1">
      <alignment horizontal="centerContinuous" vertical="center"/>
    </xf>
    <xf numFmtId="0" fontId="7" fillId="0" borderId="0" xfId="0" applyFont="1" applyAlignment="1">
      <alignment horizontal="centerContinuous" vertical="center" wrapText="1"/>
    </xf>
    <xf numFmtId="0" fontId="7" fillId="0" borderId="0" xfId="0" applyFont="1" applyAlignment="1">
      <alignment horizontal="right" vertical="center" wrapText="1"/>
    </xf>
    <xf numFmtId="14" fontId="7" fillId="0" borderId="0" xfId="0" applyNumberFormat="1" applyFont="1" applyAlignment="1">
      <alignment horizontal="center"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top"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6" xfId="0" applyFont="1" applyBorder="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top" wrapText="1"/>
    </xf>
    <xf numFmtId="0" fontId="7" fillId="0" borderId="8" xfId="0" applyFont="1" applyBorder="1">
      <alignment vertical="center"/>
    </xf>
    <xf numFmtId="0" fontId="11" fillId="0" borderId="1" xfId="0" applyFont="1" applyBorder="1" applyAlignment="1">
      <alignment vertical="center" wrapText="1"/>
    </xf>
    <xf numFmtId="0" fontId="13" fillId="0" borderId="0" xfId="0" applyFont="1" applyAlignment="1">
      <alignment horizontal="right" vertical="center"/>
    </xf>
    <xf numFmtId="0" fontId="13" fillId="0" borderId="0" xfId="0" applyFont="1">
      <alignment vertical="center"/>
    </xf>
    <xf numFmtId="0" fontId="13" fillId="0" borderId="0" xfId="0" applyFont="1" applyAlignment="1">
      <alignment horizontal="right"/>
    </xf>
    <xf numFmtId="0" fontId="23" fillId="0" borderId="0" xfId="0" applyFont="1">
      <alignment vertical="center"/>
    </xf>
    <xf numFmtId="0" fontId="13" fillId="0" borderId="0" xfId="0" applyFont="1" applyAlignment="1"/>
    <xf numFmtId="0" fontId="13" fillId="0" borderId="0" xfId="0" applyFont="1" applyAlignment="1">
      <alignment horizontal="left" vertical="center"/>
    </xf>
  </cellXfs>
  <cellStyles count="4">
    <cellStyle name="ハイパーリンク" xfId="1" builtinId="8"/>
    <cellStyle name="ハイパーリンク 2" xfId="3" xr:uid="{157A8B28-AC2B-4EAD-AEE3-E26DD229E52D}"/>
    <cellStyle name="標準" xfId="0" builtinId="0"/>
    <cellStyle name="標準 2" xfId="2" xr:uid="{CFCDE22A-6C4C-48CC-ACED-42B154B009A2}"/>
  </cellStyles>
  <dxfs count="91">
    <dxf>
      <font>
        <b val="0"/>
        <i val="0"/>
        <strike val="0"/>
        <condense val="0"/>
        <extend val="0"/>
        <outline val="0"/>
        <shadow val="0"/>
        <u val="none"/>
        <vertAlign val="baseline"/>
        <sz val="11"/>
        <color theme="1"/>
        <name val="Meiryo UI"/>
        <family val="3"/>
        <charset val="128"/>
        <scheme val="none"/>
      </font>
      <numFmt numFmtId="19" formatCode="yyyy/m/d"/>
      <fill>
        <patternFill patternType="none">
          <fgColor indexed="64"/>
          <bgColor auto="1"/>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top"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top" textRotation="0" wrapText="1" indent="0" justifyLastLine="0" shrinkToFit="0" readingOrder="0"/>
      <protection locked="1" hidden="0"/>
    </dxf>
    <dxf>
      <font>
        <strike val="0"/>
        <outline val="0"/>
        <shadow val="0"/>
        <u val="none"/>
        <vertAlign val="baseline"/>
        <sz val="11"/>
        <color rgb="FF000000"/>
        <name val="Meiryo UI"/>
        <family val="3"/>
        <charset val="128"/>
        <scheme val="none"/>
      </font>
      <protection locked="1" hidden="0"/>
    </dxf>
    <dxf>
      <font>
        <strike val="0"/>
        <outline val="0"/>
        <shadow val="0"/>
        <u val="none"/>
        <vertAlign val="baseline"/>
        <sz val="11"/>
        <color theme="1"/>
        <name val="Meiryo UI"/>
        <family val="3"/>
        <charset val="128"/>
        <scheme val="none"/>
      </font>
      <protection locked="1" hidden="0"/>
    </dxf>
    <dxf>
      <font>
        <b val="0"/>
        <i val="0"/>
        <strike val="0"/>
        <condense val="0"/>
        <extend val="0"/>
        <outline val="0"/>
        <shadow val="0"/>
        <u val="none"/>
        <vertAlign val="baseline"/>
        <sz val="11"/>
        <color theme="1"/>
        <name val="Meiryo UI"/>
        <family val="3"/>
        <charset val="128"/>
        <scheme val="none"/>
      </font>
      <numFmt numFmtId="19" formatCode="yyyy/m/d"/>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Meiryo UI"/>
        <family val="3"/>
        <charset val="128"/>
        <scheme val="none"/>
      </font>
      <numFmt numFmtId="19" formatCode="yyyy/m/d"/>
      <fill>
        <patternFill patternType="solid">
          <fgColor indexed="64"/>
          <bgColor theme="8" tint="0.79998168889431442"/>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Meiryo UI"/>
        <family val="3"/>
        <charset val="128"/>
        <scheme val="none"/>
      </font>
      <alignment horizontal="general" vertical="top"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top" textRotation="0" wrapText="1" indent="0" justifyLastLine="0" shrinkToFit="0" readingOrder="0"/>
      <protection locked="1" hidden="0"/>
    </dxf>
    <dxf>
      <font>
        <strike val="0"/>
        <outline val="0"/>
        <shadow val="0"/>
        <u val="none"/>
        <vertAlign val="baseline"/>
        <sz val="11"/>
        <color theme="1"/>
        <name val="Meiryo UI"/>
        <family val="3"/>
        <charset val="128"/>
        <scheme val="none"/>
      </font>
      <protection locked="0" hidden="0"/>
    </dxf>
    <dxf>
      <font>
        <strike val="0"/>
        <outline val="0"/>
        <shadow val="0"/>
        <u val="none"/>
        <vertAlign val="baseline"/>
        <sz val="11"/>
        <color theme="1"/>
        <name val="Meiryo UI"/>
        <family val="3"/>
        <charset val="128"/>
        <scheme val="none"/>
      </font>
      <protection locked="0"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theme="1"/>
        <name val="Meiryo UI"/>
        <family val="3"/>
        <charset val="128"/>
        <scheme val="none"/>
      </font>
      <alignment horizontal="right" vertical="center"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Meiryo UI"/>
        <family val="3"/>
        <charset val="128"/>
        <scheme val="none"/>
      </font>
      <numFmt numFmtId="0" formatCode="General"/>
      <protection locked="1" hidden="0"/>
    </dxf>
    <dxf>
      <font>
        <b val="0"/>
        <i val="0"/>
        <strike val="0"/>
        <condense val="0"/>
        <extend val="0"/>
        <outline val="0"/>
        <shadow val="0"/>
        <u val="none"/>
        <vertAlign val="baseline"/>
        <sz val="11"/>
        <color auto="1"/>
        <name val="Meiryo UI"/>
        <family val="3"/>
        <charset val="128"/>
        <scheme val="none"/>
      </font>
      <numFmt numFmtId="0" formatCode="General"/>
      <protection locked="1" hidden="0"/>
    </dxf>
    <dxf>
      <font>
        <b val="0"/>
        <i val="0"/>
        <strike val="0"/>
        <condense val="0"/>
        <extend val="0"/>
        <outline val="0"/>
        <shadow val="0"/>
        <u val="none"/>
        <vertAlign val="baseline"/>
        <sz val="11"/>
        <color auto="1"/>
        <name val="Meiryo UI"/>
        <family val="3"/>
        <charset val="128"/>
        <scheme val="none"/>
      </font>
      <numFmt numFmtId="0" formatCode="General"/>
      <border>
        <left style="thin">
          <color rgb="FF00B0F0"/>
        </left>
      </border>
      <protection locked="1" hidden="0"/>
    </dxf>
    <dxf>
      <font>
        <b val="0"/>
        <i val="0"/>
        <strike val="0"/>
        <condense val="0"/>
        <extend val="0"/>
        <outline val="0"/>
        <shadow val="0"/>
        <u val="none"/>
        <vertAlign val="baseline"/>
        <sz val="11"/>
        <color auto="1"/>
        <name val="Meiryo UI"/>
        <family val="3"/>
        <charset val="128"/>
        <scheme val="none"/>
      </font>
      <alignment horizontal="left" vertical="center" textRotation="0" wrapText="1" indent="0" justifyLastLine="0" shrinkToFit="0" readingOrder="0"/>
      <border diagonalDown="0">
        <left style="thin">
          <color rgb="FF00B0F0"/>
        </left>
        <right style="thin">
          <color rgb="FF00B0F0"/>
        </right>
        <top style="thin">
          <color rgb="FF00B0F0"/>
        </top>
        <bottom style="thin">
          <color rgb="FF00B0F0"/>
        </bottom>
      </border>
      <protection locked="1" hidden="0"/>
    </dxf>
    <dxf>
      <font>
        <b val="0"/>
        <i val="0"/>
        <strike val="0"/>
        <condense val="0"/>
        <extend val="0"/>
        <outline val="0"/>
        <shadow val="0"/>
        <u val="none"/>
        <vertAlign val="baseline"/>
        <sz val="11"/>
        <color auto="1"/>
        <name val="Meiryo UI"/>
        <family val="3"/>
        <charset val="128"/>
        <scheme val="none"/>
      </font>
      <alignment horizontal="left" vertical="center" textRotation="0" wrapText="1" indent="0" justifyLastLine="0" shrinkToFit="0" readingOrder="0"/>
      <border diagonalDown="0">
        <left style="thin">
          <color rgb="FF00B0F0"/>
        </left>
        <right style="thin">
          <color rgb="FF00B0F0"/>
        </right>
        <top style="thin">
          <color rgb="FF00B0F0"/>
        </top>
        <bottom style="thin">
          <color rgb="FF00B0F0"/>
        </bottom>
      </border>
      <protection locked="0" hidden="0"/>
    </dxf>
    <dxf>
      <font>
        <b val="0"/>
        <i val="0"/>
        <strike val="0"/>
        <condense val="0"/>
        <extend val="0"/>
        <outline val="0"/>
        <shadow val="0"/>
        <u val="none"/>
        <vertAlign val="baseline"/>
        <sz val="11"/>
        <color auto="1"/>
        <name val="Meiryo UI"/>
        <family val="3"/>
        <charset val="128"/>
        <scheme val="none"/>
      </font>
      <alignment horizontal="left" vertical="center" textRotation="0" wrapText="1" indent="0" justifyLastLine="0" shrinkToFit="0" readingOrder="0"/>
      <border diagonalDown="0">
        <left style="thin">
          <color rgb="FF00B0F0"/>
        </left>
        <right style="thin">
          <color rgb="FF00B0F0"/>
        </right>
        <top style="thin">
          <color rgb="FF00B0F0"/>
        </top>
        <bottom style="thin">
          <color rgb="FF00B0F0"/>
        </bottom>
      </border>
      <protection locked="0" hidden="0"/>
    </dxf>
    <dxf>
      <font>
        <b val="0"/>
        <i val="0"/>
        <strike val="0"/>
        <condense val="0"/>
        <extend val="0"/>
        <outline val="0"/>
        <shadow val="0"/>
        <u val="none"/>
        <vertAlign val="baseline"/>
        <sz val="11"/>
        <color auto="1"/>
        <name val="Meiryo UI"/>
        <family val="3"/>
        <charset val="128"/>
        <scheme val="none"/>
      </font>
      <alignment vertical="center" textRotation="0" wrapText="1" indent="0" justifyLastLine="0" shrinkToFit="0" readingOrder="0"/>
      <border diagonalDown="0">
        <left style="thin">
          <color rgb="FF00B0F0"/>
        </left>
        <right style="thin">
          <color rgb="FF00B0F0"/>
        </right>
        <top style="thin">
          <color rgb="FF00B0F0"/>
        </top>
        <bottom style="thin">
          <color rgb="FF00B0F0"/>
        </bottom>
      </border>
      <protection locked="0" hidden="0"/>
    </dxf>
    <dxf>
      <font>
        <b val="0"/>
        <i val="0"/>
        <strike val="0"/>
        <condense val="0"/>
        <extend val="0"/>
        <outline val="0"/>
        <shadow val="0"/>
        <u val="none"/>
        <vertAlign val="baseline"/>
        <sz val="11"/>
        <color auto="1"/>
        <name val="Meiryo UI"/>
        <family val="3"/>
        <charset val="128"/>
        <scheme val="none"/>
      </font>
      <alignment horizontal="left" vertical="center" textRotation="0" wrapText="1" indent="0" justifyLastLine="0" shrinkToFit="0" readingOrder="0"/>
      <border diagonalDown="0">
        <left style="thin">
          <color rgb="FF00B0F0"/>
        </left>
        <right style="thin">
          <color rgb="FF00B0F0"/>
        </right>
        <top style="thin">
          <color rgb="FF00B0F0"/>
        </top>
        <bottom style="thin">
          <color rgb="FF00B0F0"/>
        </bottom>
      </border>
      <protection locked="1" hidden="0"/>
    </dxf>
    <dxf>
      <font>
        <b val="0"/>
        <i val="0"/>
        <strike val="0"/>
        <condense val="0"/>
        <extend val="0"/>
        <outline val="0"/>
        <shadow val="0"/>
        <u val="none"/>
        <vertAlign val="baseline"/>
        <sz val="11"/>
        <color auto="1"/>
        <name val="Meiryo UI"/>
        <family val="3"/>
        <charset val="128"/>
        <scheme val="none"/>
      </font>
      <alignment horizontal="left" vertical="center" textRotation="0" wrapText="1" indent="0" justifyLastLine="0" shrinkToFit="0" readingOrder="0"/>
      <border diagonalDown="0">
        <left style="thin">
          <color rgb="FF00B0F0"/>
        </left>
        <right style="thin">
          <color rgb="FF00B0F0"/>
        </right>
        <top style="thin">
          <color rgb="FF00B0F0"/>
        </top>
        <bottom style="thin">
          <color rgb="FF00B0F0"/>
        </bottom>
      </border>
      <protection locked="1" hidden="0"/>
    </dxf>
    <dxf>
      <font>
        <b val="0"/>
        <i val="0"/>
        <strike val="0"/>
        <condense val="0"/>
        <extend val="0"/>
        <outline val="0"/>
        <shadow val="0"/>
        <u val="none"/>
        <vertAlign val="baseline"/>
        <sz val="11"/>
        <color auto="1"/>
        <name val="Meiryo UI"/>
        <family val="3"/>
        <charset val="128"/>
        <scheme val="none"/>
      </font>
      <alignment horizontal="left" vertical="center" textRotation="0" wrapText="1" indent="0" justifyLastLine="0" shrinkToFit="0" readingOrder="0"/>
      <border diagonalDown="0">
        <left style="thin">
          <color rgb="FF00B0F0"/>
        </left>
        <right style="thin">
          <color rgb="FF00B0F0"/>
        </right>
        <top style="thin">
          <color rgb="FF00B0F0"/>
        </top>
        <bottom style="thin">
          <color rgb="FF00B0F0"/>
        </bottom>
      </border>
      <protection locked="1" hidden="0"/>
    </dxf>
    <dxf>
      <font>
        <b val="0"/>
        <i val="0"/>
        <strike val="0"/>
        <condense val="0"/>
        <extend val="0"/>
        <outline val="0"/>
        <shadow val="0"/>
        <u val="none"/>
        <vertAlign val="baseline"/>
        <sz val="11"/>
        <color auto="1"/>
        <name val="Meiryo UI"/>
        <family val="3"/>
        <charset val="128"/>
        <scheme val="none"/>
      </font>
      <alignment horizontal="right" vertical="center" textRotation="0" wrapText="1" indent="0" justifyLastLine="0" shrinkToFit="0" readingOrder="0"/>
      <border diagonalDown="0">
        <left style="thin">
          <color rgb="FF00B0F0"/>
        </left>
        <right style="thin">
          <color rgb="FF00B0F0"/>
        </right>
        <top style="thin">
          <color rgb="FF00B0F0"/>
        </top>
        <bottom style="thin">
          <color rgb="FF00B0F0"/>
        </bottom>
      </border>
      <protection locked="1" hidden="0"/>
    </dxf>
    <dxf>
      <border outline="0">
        <top style="thin">
          <color rgb="FF00B0F0"/>
        </top>
      </border>
    </dxf>
    <dxf>
      <border outline="0">
        <bottom style="thin">
          <color rgb="FF00B0F0"/>
        </bottom>
      </border>
    </dxf>
    <dxf>
      <border outline="0">
        <left style="thin">
          <color rgb="FF00B0F0"/>
        </left>
        <right style="thin">
          <color rgb="FF00B0F0"/>
        </right>
        <top style="thin">
          <color rgb="FF00B0F0"/>
        </top>
        <bottom style="thin">
          <color rgb="FF00B0F0"/>
        </bottom>
      </border>
    </dxf>
    <dxf>
      <font>
        <strike val="0"/>
        <outline val="0"/>
        <shadow val="0"/>
        <vertAlign val="baseline"/>
        <color auto="1"/>
        <name val="Meiryo UI"/>
        <family val="3"/>
        <charset val="128"/>
        <scheme val="none"/>
      </font>
      <protection locked="1" hidden="0"/>
    </dxf>
    <dxf>
      <font>
        <b val="0"/>
        <strike val="0"/>
        <outline val="0"/>
        <shadow val="0"/>
        <vertAlign val="baseline"/>
        <color auto="1"/>
        <name val="Meiryo UI"/>
        <family val="3"/>
        <charset val="128"/>
        <scheme val="none"/>
      </font>
      <protection locked="1" hidden="0"/>
    </dxf>
    <dxf>
      <font>
        <b val="0"/>
        <i val="0"/>
        <strike val="0"/>
        <condense val="0"/>
        <extend val="0"/>
        <outline val="0"/>
        <shadow val="0"/>
        <u val="none"/>
        <vertAlign val="baseline"/>
        <sz val="11"/>
        <color theme="1"/>
        <name val="Meiryo UI"/>
        <family val="3"/>
        <charset val="128"/>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center" vertical="top" textRotation="0" wrapText="0" indent="0" justifyLastLine="0" shrinkToFit="0" readingOrder="0"/>
    </dxf>
  </dxfs>
  <tableStyles count="0" defaultTableStyle="TableStyleMedium2" defaultPivotStyle="PivotStyleLight16"/>
  <colors>
    <mruColors>
      <color rgb="FFFFE699"/>
      <color rgb="FFBDD7EE"/>
      <color rgb="FFF8CBAD"/>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37647</xdr:colOff>
      <xdr:row>209</xdr:row>
      <xdr:rowOff>32698</xdr:rowOff>
    </xdr:from>
    <xdr:ext cx="8176713" cy="2207582"/>
    <xdr:sp macro="" textlink="">
      <xdr:nvSpPr>
        <xdr:cNvPr id="2" name="テキスト ボックス 1">
          <a:extLst>
            <a:ext uri="{FF2B5EF4-FFF2-40B4-BE49-F238E27FC236}">
              <a16:creationId xmlns:a16="http://schemas.microsoft.com/office/drawing/2014/main" id="{E95452FB-E0C3-4BC9-B11F-C23F04EB16A6}"/>
            </a:ext>
          </a:extLst>
        </xdr:cNvPr>
        <xdr:cNvSpPr txBox="1"/>
      </xdr:nvSpPr>
      <xdr:spPr>
        <a:xfrm>
          <a:off x="3657147" y="74807758"/>
          <a:ext cx="8176713" cy="2207582"/>
        </a:xfrm>
        <a:prstGeom prst="rect">
          <a:avLst/>
        </a:prstGeom>
        <a:solidFill>
          <a:schemeClr val="accent1">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b="0" i="0" u="sng" strike="noStrike">
              <a:solidFill>
                <a:srgbClr val="000000"/>
              </a:solidFill>
              <a:effectLst/>
              <a:latin typeface="Meiryo UI" panose="020B0604030504040204" pitchFamily="50" charset="-128"/>
              <a:ea typeface="Meiryo UI" panose="020B0604030504040204" pitchFamily="50" charset="-128"/>
            </a:rPr>
            <a:t>ヒアリング実施記録</a:t>
          </a:r>
          <a:endParaRPr lang="en-US" altLang="ja-JP" sz="1200" b="0" i="0" u="sng" strike="noStrike">
            <a:solidFill>
              <a:srgbClr val="000000"/>
            </a:solidFill>
            <a:effectLst/>
            <a:latin typeface="Meiryo UI" panose="020B0604030504040204" pitchFamily="50" charset="-128"/>
            <a:ea typeface="Meiryo UI" panose="020B0604030504040204" pitchFamily="50" charset="-128"/>
          </a:endParaRPr>
        </a:p>
        <a:p>
          <a:r>
            <a:rPr lang="ja-JP" altLang="en-US" sz="1200" b="0" i="0" u="none" strike="noStrike">
              <a:solidFill>
                <a:srgbClr val="000000"/>
              </a:solidFill>
              <a:effectLst/>
              <a:latin typeface="Meiryo UI" panose="020B0604030504040204" pitchFamily="50" charset="-128"/>
              <a:ea typeface="Meiryo UI" panose="020B0604030504040204" pitchFamily="50" charset="-128"/>
            </a:rPr>
            <a:t>実施日：</a:t>
          </a:r>
          <a:r>
            <a:rPr lang="en-US" altLang="ja-JP" sz="1200" b="0" i="0" u="none" strike="noStrike">
              <a:solidFill>
                <a:srgbClr val="000000"/>
              </a:solidFill>
              <a:effectLst/>
              <a:latin typeface="Meiryo UI" panose="020B0604030504040204" pitchFamily="50" charset="-128"/>
              <a:ea typeface="Meiryo UI" panose="020B0604030504040204" pitchFamily="50" charset="-128"/>
            </a:rPr>
            <a:t>20yy/mm/dd</a:t>
          </a:r>
          <a:endParaRPr lang="en-US" altLang="ja-JP" sz="1200" b="0" i="0" u="none" strike="noStrike">
            <a:solidFill>
              <a:schemeClr val="tx1"/>
            </a:solidFill>
            <a:effectLst/>
            <a:latin typeface="Meiryo UI" panose="020B0604030504040204" pitchFamily="50" charset="-128"/>
            <a:ea typeface="Meiryo UI" panose="020B0604030504040204" pitchFamily="50" charset="-128"/>
          </a:endParaRPr>
        </a:p>
        <a:p>
          <a:r>
            <a:rPr lang="ja-JP" altLang="en-US" sz="1200" b="0" i="0" u="none" strike="noStrike">
              <a:solidFill>
                <a:srgbClr val="000000"/>
              </a:solidFill>
              <a:effectLst/>
              <a:latin typeface="Meiryo UI" panose="020B0604030504040204" pitchFamily="50" charset="-128"/>
              <a:ea typeface="Meiryo UI" panose="020B0604030504040204" pitchFamily="50" charset="-128"/>
            </a:rPr>
            <a:t>実施時間：</a:t>
          </a:r>
          <a:r>
            <a:rPr lang="en-US" altLang="ja-JP" sz="1200" b="0" i="0" u="none" strike="noStrike">
              <a:solidFill>
                <a:srgbClr val="000000"/>
              </a:solidFill>
              <a:effectLst/>
              <a:latin typeface="Meiryo UI" panose="020B0604030504040204" pitchFamily="50" charset="-128"/>
              <a:ea typeface="Meiryo UI" panose="020B0604030504040204" pitchFamily="50" charset="-128"/>
            </a:rPr>
            <a:t>00:00</a:t>
          </a:r>
          <a:r>
            <a:rPr lang="ja-JP" altLang="en-US" sz="1200" b="0" i="0" u="none" strike="noStrike">
              <a:solidFill>
                <a:srgbClr val="000000"/>
              </a:solidFill>
              <a:effectLst/>
              <a:latin typeface="Meiryo UI" panose="020B0604030504040204" pitchFamily="50" charset="-128"/>
              <a:ea typeface="Meiryo UI" panose="020B0604030504040204" pitchFamily="50" charset="-128"/>
            </a:rPr>
            <a:t>～</a:t>
          </a:r>
          <a:r>
            <a:rPr lang="en-US" altLang="ja-JP" sz="1200" b="0" i="0" u="none" strike="noStrike">
              <a:solidFill>
                <a:srgbClr val="000000"/>
              </a:solidFill>
              <a:effectLst/>
              <a:latin typeface="Meiryo UI" panose="020B0604030504040204" pitchFamily="50" charset="-128"/>
              <a:ea typeface="Meiryo UI" panose="020B0604030504040204" pitchFamily="50" charset="-128"/>
            </a:rPr>
            <a:t>00:00</a:t>
          </a:r>
        </a:p>
        <a:p>
          <a:r>
            <a:rPr lang="ja-JP" altLang="en-US" sz="1200" b="0" i="0" u="none" strike="noStrike">
              <a:solidFill>
                <a:srgbClr val="000000"/>
              </a:solidFill>
              <a:effectLst/>
              <a:latin typeface="Meiryo UI" panose="020B0604030504040204" pitchFamily="50" charset="-128"/>
              <a:ea typeface="Meiryo UI" panose="020B0604030504040204" pitchFamily="50" charset="-128"/>
            </a:rPr>
            <a:t>開催場所：</a:t>
          </a:r>
          <a:endParaRPr lang="en-US" altLang="ja-JP" sz="1200" b="0" i="0" u="none" strike="noStrike">
            <a:solidFill>
              <a:srgbClr val="000000"/>
            </a:solidFill>
            <a:effectLst/>
            <a:latin typeface="Meiryo UI" panose="020B0604030504040204" pitchFamily="50" charset="-128"/>
            <a:ea typeface="Meiryo UI" panose="020B0604030504040204" pitchFamily="50" charset="-128"/>
          </a:endParaRPr>
        </a:p>
        <a:p>
          <a:r>
            <a:rPr lang="ja-JP" altLang="en-US" sz="1200" b="0" i="0" u="none" strike="noStrike">
              <a:solidFill>
                <a:srgbClr val="000000"/>
              </a:solidFill>
              <a:effectLst/>
              <a:latin typeface="Meiryo UI" panose="020B0604030504040204" pitchFamily="50" charset="-128"/>
              <a:ea typeface="Meiryo UI" panose="020B0604030504040204" pitchFamily="50" charset="-128"/>
            </a:rPr>
            <a:t>実施方法：□</a:t>
          </a:r>
          <a:r>
            <a:rPr lang="en-US" altLang="ja-JP" sz="1200" b="0" i="0" u="none" strike="noStrike">
              <a:solidFill>
                <a:srgbClr val="000000"/>
              </a:solidFill>
              <a:effectLst/>
              <a:latin typeface="Meiryo UI" panose="020B0604030504040204" pitchFamily="50" charset="-128"/>
              <a:ea typeface="Meiryo UI" panose="020B0604030504040204" pitchFamily="50" charset="-128"/>
            </a:rPr>
            <a:t>Web</a:t>
          </a:r>
          <a:r>
            <a:rPr lang="ja-JP" altLang="en-US" sz="1200" b="0" i="0" u="none" strike="noStrike">
              <a:solidFill>
                <a:srgbClr val="000000"/>
              </a:solidFill>
              <a:effectLst/>
              <a:latin typeface="Meiryo UI" panose="020B0604030504040204" pitchFamily="50" charset="-128"/>
              <a:ea typeface="Meiryo UI" panose="020B0604030504040204" pitchFamily="50" charset="-128"/>
            </a:rPr>
            <a:t>　□対面</a:t>
          </a:r>
          <a:endParaRPr lang="en-US" altLang="ja-JP" sz="1200" b="0" i="0" u="none" strike="noStrike">
            <a:solidFill>
              <a:srgbClr val="000000"/>
            </a:solidFill>
            <a:effectLst/>
            <a:latin typeface="Meiryo UI" panose="020B0604030504040204" pitchFamily="50" charset="-128"/>
            <a:ea typeface="Meiryo UI" panose="020B0604030504040204" pitchFamily="50" charset="-128"/>
          </a:endParaRPr>
        </a:p>
        <a:p>
          <a:r>
            <a:rPr lang="ja-JP" altLang="en-US" sz="1200" b="0" i="0" u="none" strike="noStrike">
              <a:solidFill>
                <a:srgbClr val="000000"/>
              </a:solidFill>
              <a:effectLst/>
              <a:latin typeface="Meiryo UI" panose="020B0604030504040204" pitchFamily="50" charset="-128"/>
              <a:ea typeface="Meiryo UI" panose="020B0604030504040204" pitchFamily="50" charset="-128"/>
            </a:rPr>
            <a:t>出席者（所属・氏名）</a:t>
          </a:r>
          <a:endParaRPr lang="en-US" altLang="ja-JP" sz="1200" b="0" i="0" u="none" strike="noStrike">
            <a:solidFill>
              <a:srgbClr val="000000"/>
            </a:solidFill>
            <a:effectLst/>
            <a:latin typeface="Meiryo UI" panose="020B0604030504040204" pitchFamily="50" charset="-128"/>
            <a:ea typeface="Meiryo UI" panose="020B0604030504040204" pitchFamily="50" charset="-128"/>
          </a:endParaRPr>
        </a:p>
        <a:p>
          <a:r>
            <a:rPr kumimoji="0" lang="ja-JP" altLang="en-US" sz="1200" b="0"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・依頼者担当者：</a:t>
          </a:r>
          <a:endParaRPr kumimoji="0" lang="en-US" altLang="ja-JP" sz="1200" b="0"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endParaRPr>
        </a:p>
        <a:p>
          <a:r>
            <a:rPr kumimoji="0" lang="ja-JP" altLang="en-US" sz="1200" b="0"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・院内関係者：</a:t>
          </a:r>
          <a:endParaRPr lang="en-US" altLang="ja-JP" sz="1200">
            <a:latin typeface="Meiryo UI" panose="020B0604030504040204" pitchFamily="50" charset="-128"/>
            <a:ea typeface="Meiryo UI" panose="020B0604030504040204" pitchFamily="50" charset="-128"/>
          </a:endParaRPr>
        </a:p>
      </xdr:txBody>
    </xdr:sp>
    <xdr:clientData/>
  </xdr:oneCellAnchor>
  <xdr:oneCellAnchor>
    <xdr:from>
      <xdr:col>0</xdr:col>
      <xdr:colOff>45267</xdr:colOff>
      <xdr:row>209</xdr:row>
      <xdr:rowOff>55558</xdr:rowOff>
    </xdr:from>
    <xdr:ext cx="4145733" cy="1110302"/>
    <xdr:sp macro="" textlink="">
      <xdr:nvSpPr>
        <xdr:cNvPr id="3" name="テキスト ボックス 2">
          <a:extLst>
            <a:ext uri="{FF2B5EF4-FFF2-40B4-BE49-F238E27FC236}">
              <a16:creationId xmlns:a16="http://schemas.microsoft.com/office/drawing/2014/main" id="{14E652D8-F88E-4E30-B9A9-EC6717F845FD}"/>
            </a:ext>
          </a:extLst>
        </xdr:cNvPr>
        <xdr:cNvSpPr txBox="1"/>
      </xdr:nvSpPr>
      <xdr:spPr>
        <a:xfrm>
          <a:off x="45267" y="83928898"/>
          <a:ext cx="4145733" cy="1110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200" b="0" i="0" u="sng" strike="noStrike">
              <a:solidFill>
                <a:srgbClr val="000000"/>
              </a:solidFill>
              <a:effectLst/>
              <a:latin typeface="Meiryo UI" panose="020B0604030504040204" pitchFamily="50" charset="-128"/>
              <a:ea typeface="Meiryo UI" panose="020B0604030504040204" pitchFamily="50" charset="-128"/>
            </a:rPr>
            <a:t>各部門担当者連絡先</a:t>
          </a:r>
        </a:p>
        <a:p>
          <a:r>
            <a:rPr lang="ja-JP" altLang="en-US" sz="1200" b="0" i="0" u="none" strike="noStrike">
              <a:solidFill>
                <a:srgbClr val="000000"/>
              </a:solidFill>
              <a:effectLst/>
              <a:latin typeface="Meiryo UI" panose="020B0604030504040204" pitchFamily="50" charset="-128"/>
              <a:ea typeface="Meiryo UI" panose="020B0604030504040204" pitchFamily="50" charset="-128"/>
            </a:rPr>
            <a:t>臨床検査部：内線</a:t>
          </a:r>
          <a:r>
            <a:rPr lang="en-US" altLang="ja-JP" sz="1200" b="0" i="0" u="none" strike="noStrike">
              <a:solidFill>
                <a:srgbClr val="000000"/>
              </a:solidFill>
              <a:effectLst/>
              <a:latin typeface="Meiryo UI" panose="020B0604030504040204" pitchFamily="50" charset="-128"/>
              <a:ea typeface="Meiryo UI" panose="020B0604030504040204" pitchFamily="50" charset="-128"/>
            </a:rPr>
            <a:t>6330</a:t>
          </a:r>
        </a:p>
        <a:p>
          <a:r>
            <a:rPr lang="ja-JP" altLang="en-US" sz="1200" b="0" i="0" u="none" strike="noStrike">
              <a:solidFill>
                <a:srgbClr val="000000"/>
              </a:solidFill>
              <a:effectLst/>
              <a:latin typeface="Meiryo UI" panose="020B0604030504040204" pitchFamily="50" charset="-128"/>
              <a:ea typeface="Meiryo UI" panose="020B0604030504040204" pitchFamily="50" charset="-128"/>
            </a:rPr>
            <a:t>放射線部：内線</a:t>
          </a:r>
          <a:r>
            <a:rPr lang="en-US" altLang="ja-JP" sz="1200" b="0" i="0" u="none" strike="noStrike">
              <a:solidFill>
                <a:srgbClr val="000000"/>
              </a:solidFill>
              <a:effectLst/>
              <a:latin typeface="Meiryo UI" panose="020B0604030504040204" pitchFamily="50" charset="-128"/>
              <a:ea typeface="Meiryo UI" panose="020B0604030504040204" pitchFamily="50" charset="-128"/>
            </a:rPr>
            <a:t>6438</a:t>
          </a:r>
        </a:p>
        <a:p>
          <a:r>
            <a:rPr lang="ja-JP" altLang="en-US" sz="1200" b="0" i="0" u="none" strike="noStrike">
              <a:solidFill>
                <a:srgbClr val="000000"/>
              </a:solidFill>
              <a:effectLst/>
              <a:latin typeface="Meiryo UI" panose="020B0604030504040204" pitchFamily="50" charset="-128"/>
              <a:ea typeface="Meiryo UI" panose="020B0604030504040204" pitchFamily="50" charset="-128"/>
            </a:rPr>
            <a:t>薬剤部・治験薬管理担当：内線</a:t>
          </a:r>
          <a:r>
            <a:rPr lang="en-US" altLang="ja-JP" sz="1200" b="0" i="0" u="none" strike="noStrike">
              <a:solidFill>
                <a:srgbClr val="000000"/>
              </a:solidFill>
              <a:effectLst/>
              <a:latin typeface="Meiryo UI" panose="020B0604030504040204" pitchFamily="50" charset="-128"/>
              <a:ea typeface="Meiryo UI" panose="020B0604030504040204" pitchFamily="50" charset="-128"/>
            </a:rPr>
            <a:t>2862</a:t>
          </a:r>
        </a:p>
        <a:p>
          <a:endParaRPr lang="en-US" altLang="ja-JP" sz="1200">
            <a:latin typeface="Meiryo UI" panose="020B0604030504040204" pitchFamily="50" charset="-128"/>
            <a:ea typeface="Meiryo UI" panose="020B0604030504040204" pitchFamily="50" charset="-128"/>
          </a:endParaRPr>
        </a:p>
      </xdr:txBody>
    </xdr:sp>
    <xdr:clientData/>
  </xdr:oneCellAnchor>
  <xdr:twoCellAnchor>
    <xdr:from>
      <xdr:col>1</xdr:col>
      <xdr:colOff>3175</xdr:colOff>
      <xdr:row>0</xdr:row>
      <xdr:rowOff>3175</xdr:rowOff>
    </xdr:from>
    <xdr:to>
      <xdr:col>1</xdr:col>
      <xdr:colOff>66675</xdr:colOff>
      <xdr:row>0</xdr:row>
      <xdr:rowOff>105767</xdr:rowOff>
    </xdr:to>
    <xdr:sp macro="" textlink="">
      <xdr:nvSpPr>
        <xdr:cNvPr id="4" name="テキスト ボックス 3">
          <a:extLst>
            <a:ext uri="{FF2B5EF4-FFF2-40B4-BE49-F238E27FC236}">
              <a16:creationId xmlns:a16="http://schemas.microsoft.com/office/drawing/2014/main" id="{944FC66A-A6A6-5863-F434-44CF83DDED0A}"/>
            </a:ext>
          </a:extLst>
        </xdr:cNvPr>
        <xdr:cNvSpPr txBox="1"/>
      </xdr:nvSpPr>
      <xdr:spPr>
        <a:xfrm>
          <a:off x="66611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X3A0T</a:t>
          </a:r>
          <a:endParaRPr kumimoji="1" lang="ja-JP" altLang="en-US" sz="100">
            <a:latin typeface="ZWAdobeF"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xdr:colOff>
      <xdr:row>0</xdr:row>
      <xdr:rowOff>3175</xdr:rowOff>
    </xdr:from>
    <xdr:to>
      <xdr:col>1</xdr:col>
      <xdr:colOff>66675</xdr:colOff>
      <xdr:row>0</xdr:row>
      <xdr:rowOff>105767</xdr:rowOff>
    </xdr:to>
    <xdr:sp macro="" textlink="">
      <xdr:nvSpPr>
        <xdr:cNvPr id="2" name="テキスト ボックス 1">
          <a:extLst>
            <a:ext uri="{FF2B5EF4-FFF2-40B4-BE49-F238E27FC236}">
              <a16:creationId xmlns:a16="http://schemas.microsoft.com/office/drawing/2014/main" id="{3A26F7B9-95A6-2E40-5D39-01C4851DC279}"/>
            </a:ext>
          </a:extLst>
        </xdr:cNvPr>
        <xdr:cNvSpPr txBox="1"/>
      </xdr:nvSpPr>
      <xdr:spPr>
        <a:xfrm>
          <a:off x="66611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X4A0T</a:t>
          </a:r>
          <a:endParaRPr kumimoji="1" lang="ja-JP" altLang="en-US" sz="100">
            <a:latin typeface="ZWAdobeF"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3175</xdr:colOff>
      <xdr:row>0</xdr:row>
      <xdr:rowOff>3175</xdr:rowOff>
    </xdr:from>
    <xdr:to>
      <xdr:col>2</xdr:col>
      <xdr:colOff>66675</xdr:colOff>
      <xdr:row>0</xdr:row>
      <xdr:rowOff>105767</xdr:rowOff>
    </xdr:to>
    <xdr:sp macro="" textlink="">
      <xdr:nvSpPr>
        <xdr:cNvPr id="2" name="テキスト ボックス 1">
          <a:extLst>
            <a:ext uri="{FF2B5EF4-FFF2-40B4-BE49-F238E27FC236}">
              <a16:creationId xmlns:a16="http://schemas.microsoft.com/office/drawing/2014/main" id="{267CEE98-24C2-E79C-21C3-C685294F0B23}"/>
            </a:ext>
          </a:extLst>
        </xdr:cNvPr>
        <xdr:cNvSpPr txBox="1"/>
      </xdr:nvSpPr>
      <xdr:spPr>
        <a:xfrm>
          <a:off x="201485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X5A0T</a:t>
          </a:r>
          <a:endParaRPr kumimoji="1" lang="ja-JP" altLang="en-US" sz="100">
            <a:latin typeface="ZWAdobeF"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テキスト ボックス 1">
          <a:extLst>
            <a:ext uri="{FF2B5EF4-FFF2-40B4-BE49-F238E27FC236}">
              <a16:creationId xmlns:a16="http://schemas.microsoft.com/office/drawing/2014/main" id="{45BDE5B6-113E-C082-5C89-0EDFC116482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X8A0T</a:t>
          </a:r>
          <a:endParaRPr kumimoji="1" lang="ja-JP" altLang="en-US" sz="100">
            <a:latin typeface="ZWAdobeF" pitchFamily="2"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393BC0-F6C4-4EC3-9A26-1FF8E189F9AC}" name="テーブル3" displayName="テーブル3" ref="B28:E53" totalsRowShown="0" headerRowDxfId="90" dataDxfId="89">
  <autoFilter ref="B28:E53" xr:uid="{04393BC0-F6C4-4EC3-9A26-1FF8E189F9AC}"/>
  <tableColumns count="4">
    <tableColumn id="1" xr3:uid="{D54D653D-010D-46A3-BA9D-7BEA463147B5}" name="作成日・改訂日" dataDxfId="88"/>
    <tableColumn id="2" xr3:uid="{3A12474A-DDD0-4DA1-89AD-D58FB2CC3F2D}" name="版数" dataDxfId="87"/>
    <tableColumn id="3" xr3:uid="{9DF07FF6-F198-4A0E-8229-358468F14101}" name="改訂箇所" dataDxfId="86"/>
    <tableColumn id="4" xr3:uid="{316DED16-2D5D-4854-9210-B2020CC72286}" name="改訂内容" dataDxfId="85"/>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BC2FC9-5854-44FD-9FC3-1E46E14AA426}" name="テーブル2" displayName="テーブル2" ref="A3:K208" totalsRowShown="0" headerRowDxfId="84" dataDxfId="83" headerRowBorderDxfId="81" tableBorderDxfId="82" totalsRowBorderDxfId="80">
  <autoFilter ref="A3:K208" xr:uid="{3FBC2FC9-5854-44FD-9FC3-1E46E14AA426}"/>
  <tableColumns count="11">
    <tableColumn id="1" xr3:uid="{641593FA-C952-4C08-AD35-0372054B4A19}" name="No." dataDxfId="79">
      <calculatedColumnFormula>ROW()-3</calculatedColumnFormula>
    </tableColumn>
    <tableColumn id="2" xr3:uid="{C1E68891-9C8C-4502-B081-C386B2A4047F}" name="大分類" dataDxfId="78"/>
    <tableColumn id="3" xr3:uid="{083645CC-E191-45D2-A6C4-2835FD59E09E}" name="中分類" dataDxfId="77"/>
    <tableColumn id="4" xr3:uid="{693584AD-5E9E-461C-9F8D-8801BF6BF55F}" name="小分類" dataDxfId="76"/>
    <tableColumn id="5" xr3:uid="{5B4AD2FC-C3F6-419D-A961-0F918700C53E}" name="回答選択肢" dataDxfId="75"/>
    <tableColumn id="6" xr3:uid="{B588A8EC-7DB4-4972-90D8-7AA84B1FA875}" name="入力欄" dataDxfId="74"/>
    <tableColumn id="7" xr3:uid="{C72CE29E-8976-4F5A-A280-D116FD43BE97}" name="回答状況" dataDxfId="73"/>
    <tableColumn id="9" xr3:uid="{4DD1F372-8DF1-4DE8-A645-A6CBDF3F278E}" name="備考" dataDxfId="72"/>
    <tableColumn id="8" xr3:uid="{D2EEE8A2-8316-4ADB-8179-359F01C7C803}" name="設問No." dataDxfId="71">
      <calculatedColumnFormula>テーブル2[[#This Row],[No.]]</calculatedColumnFormula>
    </tableColumn>
    <tableColumn id="11" xr3:uid="{F242233F-919F-4A1B-BAFE-4FADDF9D08F8}" name="中分類項目のカウント" dataDxfId="70">
      <calculatedColumnFormula>COUNTIF(C:C,テーブル2[[#This Row],[中分類]])</calculatedColumnFormula>
    </tableColumn>
    <tableColumn id="10" xr3:uid="{55D0336A-5676-4121-B3D5-95D4CA175956}" name="小分類項目のカウント" dataDxfId="69">
      <calculatedColumnFormula>COUNTIF(D:D,テーブル2[[#This Row],[小分類]])</calculatedColumnFormula>
    </tableColumn>
  </tableColumns>
  <tableStyleInfo name="TableStyleLight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217850-BDF1-40D2-9D79-7C3DC4318C74}" name="テーブル5" displayName="テーブル5" ref="A3:K13" totalsRowShown="0" headerRowDxfId="68" dataDxfId="67">
  <autoFilter ref="A3:K13" xr:uid="{78217850-BDF1-40D2-9D79-7C3DC4318C74}"/>
  <tableColumns count="11">
    <tableColumn id="1" xr3:uid="{9A6765CC-0CB7-4CB6-B953-1AFF816661DE}" name="No." dataDxfId="66">
      <calculatedColumnFormula>"P"&amp;ROW()-3</calculatedColumnFormula>
    </tableColumn>
    <tableColumn id="2" xr3:uid="{30A5BFDC-5D12-4414-B0D6-8DE7A911FFD8}" name="治験使用薬" dataDxfId="65"/>
    <tableColumn id="3" xr3:uid="{AAC9484E-9923-4363-8DF7-20A56AD76999}" name="種類" dataDxfId="64"/>
    <tableColumn id="4" xr3:uid="{6FC2800F-3DC3-4538-8DE4-7B8BB56AD205}" name="名称" dataDxfId="63"/>
    <tableColumn id="5" xr3:uid="{30854F11-2F7A-4F62-9C21-6873EA767E98}" name="規格" dataDxfId="62"/>
    <tableColumn id="6" xr3:uid="{AEE807F9-4770-4CAC-8384-E556B2E6B2F2}" name="剤形" dataDxfId="61"/>
    <tableColumn id="7" xr3:uid="{FE49D31F-B596-42B7-BFAC-7651D8EB08D5}" name="保管温度" dataDxfId="60"/>
    <tableColumn id="8" xr3:uid="{A343D777-CA45-4B78-ABBC-3564D5179767}" name="種目(予定を含む)" dataDxfId="59"/>
    <tableColumn id="11" xr3:uid="{3624BCCF-A18B-4D97-81DC-A44E28620041}" name="生物由来原料" dataDxfId="58"/>
    <tableColumn id="9" xr3:uid="{690B507C-3CDA-433F-A4F9-F8D0A3DF46B5}" name="依頼者提供" dataDxfId="57"/>
    <tableColumn id="10" xr3:uid="{A4160AF4-4A49-4E25-932F-3B05BBF67DD2}" name="備考" dataDxfId="56"/>
  </tableColumns>
  <tableStyleInfo name="TableStyleLight1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44A5C4-11C1-434E-958E-45567B79D025}" name="テーブル1" displayName="テーブル1" ref="A2:AQ66" totalsRowShown="0" headerRowDxfId="55" dataDxfId="54">
  <autoFilter ref="A2:AQ66" xr:uid="{A444A5C4-11C1-434E-958E-45567B79D025}"/>
  <tableColumns count="43">
    <tableColumn id="1" xr3:uid="{7C842E67-6A9A-4C17-9145-2AD507A32016}" name="No.／列" dataDxfId="53">
      <calculatedColumnFormula>VLOOKUP(B:B,ヒアリングシート!D:I,6,FALSE)</calculatedColumnFormula>
    </tableColumn>
    <tableColumn id="2" xr3:uid="{7C458452-4642-4C26-A04F-496B692FDA01}" name="設問_小分類" dataDxfId="52"/>
    <tableColumn id="3" xr3:uid="{6DF67A5B-35CD-4601-AFCC-488D18600F89}" name="既定" dataDxfId="51"/>
    <tableColumn id="4" xr3:uid="{9C41E4E9-9977-4933-B0CD-1B49C807DA79}" name="選択肢1" dataDxfId="50"/>
    <tableColumn id="5" xr3:uid="{0D96B322-7A66-4C99-A3E0-C10E314775A1}" name="選択肢2" dataDxfId="49"/>
    <tableColumn id="6" xr3:uid="{25612952-BFCA-4AB2-B191-1E3C9068051E}" name="選択肢3" dataDxfId="48"/>
    <tableColumn id="7" xr3:uid="{0A4A0ABC-A27C-4CE0-BB9A-07FAD7834B7D}" name="選択肢4" dataDxfId="47"/>
    <tableColumn id="8" xr3:uid="{070FE2ED-E6FF-48CA-A94B-492B56573B81}" name="選択肢5" dataDxfId="46"/>
    <tableColumn id="9" xr3:uid="{8E494AEE-ED4C-4DA7-A4A8-3AFAF73D0A34}" name="選択肢6" dataDxfId="45"/>
    <tableColumn id="10" xr3:uid="{54C3EC97-2F3F-48A9-B4DC-E60BDB714C4F}" name="選択肢7" dataDxfId="44"/>
    <tableColumn id="11" xr3:uid="{F94A59A2-C2F9-4ECB-8547-EC8CD28765A6}" name="選択肢8" dataDxfId="43"/>
    <tableColumn id="12" xr3:uid="{8C835F7D-01D6-4117-9D79-9C9A3A51B6B3}" name="選択肢9" dataDxfId="42"/>
    <tableColumn id="13" xr3:uid="{8784587B-1E54-422F-8425-FDAAE1978E3B}" name="選択肢10" dataDxfId="41"/>
    <tableColumn id="14" xr3:uid="{BCE3D462-39B1-4590-90E2-EE48F55E65C7}" name="選択肢11" dataDxfId="40"/>
    <tableColumn id="15" xr3:uid="{8E5CB471-FB3D-4690-8CF5-5817F75C3097}" name="選択肢12" dataDxfId="39"/>
    <tableColumn id="16" xr3:uid="{1DD4D761-F49A-48BE-BDCE-E191BD396AD6}" name="選択肢13" dataDxfId="38"/>
    <tableColumn id="17" xr3:uid="{4C24BF4B-CE27-4032-BDA7-DF17C7B05EAD}" name="選択肢14" dataDxfId="37"/>
    <tableColumn id="18" xr3:uid="{2CC03AA5-85D6-4CE2-B8B0-E6AD14DFF5CC}" name="選択肢15" dataDxfId="36"/>
    <tableColumn id="19" xr3:uid="{550C1EE1-EE0A-4246-BCC1-C397A3EA85D8}" name="選択肢16" dataDxfId="35"/>
    <tableColumn id="20" xr3:uid="{01857FB1-FC8F-442D-8490-93D3B5AB3B53}" name="選択肢17" dataDxfId="34"/>
    <tableColumn id="21" xr3:uid="{3F9FFE38-7C26-4037-A8CB-C87AAE8A9120}" name="選択肢18" dataDxfId="33"/>
    <tableColumn id="22" xr3:uid="{CA75E79D-E2EA-4CB5-969B-8840A00CD7E1}" name="選択肢19" dataDxfId="32"/>
    <tableColumn id="23" xr3:uid="{B6114C65-65E5-4727-9F2A-B3BB0708790F}" name="選択肢20" dataDxfId="31"/>
    <tableColumn id="24" xr3:uid="{D33131EF-01D9-4996-8A1C-2CAABD786B01}" name="選択肢21" dataDxfId="30"/>
    <tableColumn id="25" xr3:uid="{CE46F923-2C05-4059-A0F5-72512DA855ED}" name="選択肢22" dataDxfId="29"/>
    <tableColumn id="26" xr3:uid="{655B2560-C24E-45E7-9DCE-27452E253F12}" name="選択肢23" dataDxfId="28"/>
    <tableColumn id="27" xr3:uid="{D35F0084-9A3E-4570-8CC4-FE0E31692616}" name="選択肢24" dataDxfId="27"/>
    <tableColumn id="28" xr3:uid="{EAE27856-CE4F-4234-BD8D-6930E9091009}" name="選択肢25" dataDxfId="26"/>
    <tableColumn id="29" xr3:uid="{B639B8C0-1F6A-4069-A5BB-73D1FD6D3E83}" name="選択肢26" dataDxfId="25"/>
    <tableColumn id="30" xr3:uid="{0E02ED3C-F8DA-426C-994A-7FF185CC7212}" name="選択肢27" dataDxfId="24"/>
    <tableColumn id="31" xr3:uid="{DDAC95B6-DBAE-4D46-875D-BA1E023FD78D}" name="選択肢28" dataDxfId="23"/>
    <tableColumn id="32" xr3:uid="{FBFA84F0-062F-438D-8A4A-1FF4DF3C06D5}" name="選択肢29" dataDxfId="22"/>
    <tableColumn id="33" xr3:uid="{9E805C41-50F7-4B16-AF7D-4897588BDBB4}" name="選択肢30" dataDxfId="21"/>
    <tableColumn id="34" xr3:uid="{FA5EB57C-7EE1-46FE-AA3D-B2777F8C5EE4}" name="選択肢31" dataDxfId="20"/>
    <tableColumn id="35" xr3:uid="{017513DA-7A9B-4FF3-A8DC-E4D0F0442C42}" name="選択肢32" dataDxfId="19"/>
    <tableColumn id="36" xr3:uid="{133B786F-74F2-45E3-A2AA-3279AF419C29}" name="選択肢33" dataDxfId="18"/>
    <tableColumn id="37" xr3:uid="{1E80C1DD-04E4-476D-B547-7AF464BB14AC}" name="選択肢34" dataDxfId="17"/>
    <tableColumn id="38" xr3:uid="{91BE40C9-145A-437D-82D7-38EE716DEC73}" name="選択肢35" dataDxfId="16"/>
    <tableColumn id="39" xr3:uid="{6BE99422-EC75-44C6-9073-18EF0175CE78}" name="選択肢36" dataDxfId="15"/>
    <tableColumn id="40" xr3:uid="{BC82BB64-6038-42FC-9653-23EAC6FFE49C}" name="選択肢37" dataDxfId="14"/>
    <tableColumn id="41" xr3:uid="{2C92D67D-541D-4995-9288-B44E8A1A1A2D}" name="選択肢38" dataDxfId="13"/>
    <tableColumn id="43" xr3:uid="{55FCCE8E-C6E1-400A-BE82-5E1C05526E74}" name="選択肢39" dataDxfId="12"/>
    <tableColumn id="42" xr3:uid="{40481639-7E1C-43CA-A57A-8179206C87C1}" name="選択肢40" dataDxfId="11"/>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F3365E2-FE0A-425B-B74C-EE7DD4F4FEDF}" name="テーブル4" displayName="テーブル4" ref="A4:D21" totalsRowShown="0" headerRowDxfId="10" dataDxfId="9">
  <autoFilter ref="A4:D21" xr:uid="{4F3365E2-FE0A-425B-B74C-EE7DD4F4FEDF}"/>
  <tableColumns count="4">
    <tableColumn id="1" xr3:uid="{7C438517-D258-4679-82AB-93C89DA6BDC7}" name="No." dataDxfId="8"/>
    <tableColumn id="2" xr3:uid="{BA365017-25E4-48D3-80C7-8219913D8F85}" name="項目" dataDxfId="7"/>
    <tableColumn id="3" xr3:uid="{92EB4D13-F5BF-49F3-AF0B-DE2B5AEA6124}" name="内容" dataDxfId="6"/>
    <tableColumn id="4" xr3:uid="{5D236DE9-4AA8-419C-BACC-6823F6D795DC}" name="資料参照先" dataDxfId="5"/>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C9C662D-DD43-418B-809D-B03D95468FB3}" name="テーブル47" displayName="テーブル47" ref="A2:C22" totalsRowShown="0" headerRowDxfId="4" dataDxfId="3">
  <autoFilter ref="A2:C22" xr:uid="{4F3365E2-FE0A-425B-B74C-EE7DD4F4FEDF}"/>
  <tableColumns count="3">
    <tableColumn id="5" xr3:uid="{8B2D5135-E9D9-474A-B80C-F1D05B4998C9}" name="列1" dataDxfId="2"/>
    <tableColumn id="2" xr3:uid="{5E8C86F5-2F32-4A09-A709-DA227072FFCF}" name="項目" dataDxfId="1"/>
    <tableColumn id="3" xr3:uid="{22291136-9AC6-4403-A9DE-B2ABACA26899}" name="内容"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ser.yokohama-cu.ac.jp/~ynext/trial/irb_gijiroku/" TargetMode="External"/><Relationship Id="rId1" Type="http://schemas.openxmlformats.org/officeDocument/2006/relationships/hyperlink" Target="mailto:chiken@yokohama-cu.ac.j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user.yokohama-cu.ac.jp/~ynext/trial/iraisha_chiken_monitor/" TargetMode="External"/><Relationship Id="rId1" Type="http://schemas.openxmlformats.org/officeDocument/2006/relationships/hyperlink" Target="https://www.yokohama-cu.ac.jp/fukuhp/outline/subject.html" TargetMode="External"/><Relationship Id="rId5" Type="http://schemas.openxmlformats.org/officeDocument/2006/relationships/table" Target="../tables/table2.x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BF32-744F-4D47-A2FD-AF55A8422658}">
  <dimension ref="B2:G54"/>
  <sheetViews>
    <sheetView view="pageBreakPreview" zoomScaleNormal="100" zoomScaleSheetLayoutView="100" workbookViewId="0"/>
  </sheetViews>
  <sheetFormatPr defaultColWidth="8.75" defaultRowHeight="15"/>
  <cols>
    <col min="1" max="1" width="4.25" style="8" customWidth="1"/>
    <col min="2" max="2" width="14.25" style="8" customWidth="1"/>
    <col min="3" max="3" width="10.75" style="8" customWidth="1"/>
    <col min="4" max="4" width="21" style="8" customWidth="1"/>
    <col min="5" max="5" width="25.25" style="8" customWidth="1"/>
    <col min="6" max="6" width="8.75" style="8"/>
    <col min="7" max="7" width="45" style="8" bestFit="1" customWidth="1"/>
    <col min="8" max="16384" width="8.75" style="8"/>
  </cols>
  <sheetData>
    <row r="2" spans="2:5">
      <c r="B2" s="63" t="s">
        <v>0</v>
      </c>
      <c r="C2" s="25"/>
      <c r="D2" s="25"/>
      <c r="E2" s="25"/>
    </row>
    <row r="4" spans="2:5">
      <c r="B4" s="28" t="s">
        <v>1</v>
      </c>
    </row>
    <row r="5" spans="2:5">
      <c r="B5" s="8" t="s">
        <v>2</v>
      </c>
    </row>
    <row r="6" spans="2:5">
      <c r="B6" s="8" t="s">
        <v>3</v>
      </c>
    </row>
    <row r="8" spans="2:5">
      <c r="B8" s="51" t="s">
        <v>4</v>
      </c>
    </row>
    <row r="9" spans="2:5">
      <c r="B9" s="27" t="s">
        <v>5</v>
      </c>
    </row>
    <row r="10" spans="2:5">
      <c r="B10" s="8" t="s">
        <v>6</v>
      </c>
    </row>
    <row r="11" spans="2:5">
      <c r="B11" s="78" t="s">
        <v>7</v>
      </c>
      <c r="C11" s="66"/>
      <c r="D11" s="66"/>
      <c r="E11" s="66"/>
    </row>
    <row r="12" spans="2:5">
      <c r="B12" s="73" t="s">
        <v>8</v>
      </c>
    </row>
    <row r="13" spans="2:5">
      <c r="B13" s="75" t="s">
        <v>9</v>
      </c>
      <c r="C13" s="45"/>
    </row>
    <row r="14" spans="2:5">
      <c r="B14" s="8" t="s">
        <v>10</v>
      </c>
    </row>
    <row r="15" spans="2:5">
      <c r="B15" s="8" t="s">
        <v>11</v>
      </c>
    </row>
    <row r="16" spans="2:5">
      <c r="B16" s="71" t="s">
        <v>12</v>
      </c>
    </row>
    <row r="17" spans="2:7">
      <c r="B17" s="8" t="s">
        <v>13</v>
      </c>
    </row>
    <row r="18" spans="2:7">
      <c r="B18" s="58" t="s">
        <v>14</v>
      </c>
    </row>
    <row r="19" spans="2:7">
      <c r="B19" s="8" t="s">
        <v>15</v>
      </c>
    </row>
    <row r="20" spans="2:7">
      <c r="B20" s="69" t="s">
        <v>16</v>
      </c>
      <c r="C20" s="46"/>
    </row>
    <row r="21" spans="2:7">
      <c r="B21" s="8" t="s">
        <v>17</v>
      </c>
    </row>
    <row r="22" spans="2:7">
      <c r="B22" s="59" t="s">
        <v>18</v>
      </c>
      <c r="C22" s="29"/>
    </row>
    <row r="23" spans="2:7">
      <c r="B23" s="8" t="s">
        <v>19</v>
      </c>
    </row>
    <row r="24" spans="2:7">
      <c r="B24" s="8" t="s">
        <v>20</v>
      </c>
    </row>
    <row r="25" spans="2:7">
      <c r="B25" s="8" t="s">
        <v>21</v>
      </c>
    </row>
    <row r="27" spans="2:7">
      <c r="B27" s="51" t="s">
        <v>22</v>
      </c>
      <c r="C27" s="13"/>
      <c r="D27" s="13"/>
      <c r="E27" s="14"/>
    </row>
    <row r="28" spans="2:7">
      <c r="B28" s="15" t="s">
        <v>23</v>
      </c>
      <c r="C28" s="15" t="s">
        <v>24</v>
      </c>
      <c r="D28" s="15" t="s">
        <v>25</v>
      </c>
      <c r="E28" s="16" t="s">
        <v>26</v>
      </c>
    </row>
    <row r="29" spans="2:7" ht="60">
      <c r="B29" s="61">
        <v>46051</v>
      </c>
      <c r="C29" s="13" t="s">
        <v>27</v>
      </c>
      <c r="D29" s="38" t="s">
        <v>28</v>
      </c>
      <c r="E29" s="38" t="s">
        <v>29</v>
      </c>
      <c r="G29" s="9"/>
    </row>
    <row r="30" spans="2:7" ht="30">
      <c r="B30" s="61"/>
      <c r="C30" s="13"/>
      <c r="D30" s="38" t="s">
        <v>30</v>
      </c>
      <c r="E30" s="38" t="s">
        <v>31</v>
      </c>
      <c r="G30" s="9"/>
    </row>
    <row r="31" spans="2:7" ht="30">
      <c r="B31" s="61"/>
      <c r="C31" s="13"/>
      <c r="D31" s="38" t="s">
        <v>32</v>
      </c>
      <c r="E31" s="38" t="s">
        <v>33</v>
      </c>
      <c r="G31" s="9"/>
    </row>
    <row r="32" spans="2:7" ht="45">
      <c r="B32" s="61"/>
      <c r="C32" s="13"/>
      <c r="D32" s="38" t="s">
        <v>34</v>
      </c>
      <c r="E32" s="38" t="s">
        <v>35</v>
      </c>
      <c r="G32" s="9"/>
    </row>
    <row r="33" spans="2:7" ht="75">
      <c r="B33" s="61"/>
      <c r="C33" s="13"/>
      <c r="D33" s="38" t="s">
        <v>36</v>
      </c>
      <c r="E33" s="68" t="s">
        <v>37</v>
      </c>
      <c r="G33" s="9"/>
    </row>
    <row r="34" spans="2:7" ht="75">
      <c r="B34" s="61"/>
      <c r="C34" s="13"/>
      <c r="D34" s="38" t="s">
        <v>38</v>
      </c>
      <c r="E34" s="68" t="s">
        <v>39</v>
      </c>
      <c r="G34" s="9"/>
    </row>
    <row r="35" spans="2:7" ht="75">
      <c r="B35" s="61"/>
      <c r="C35" s="13"/>
      <c r="D35" s="38" t="s">
        <v>40</v>
      </c>
      <c r="E35" s="68" t="s">
        <v>41</v>
      </c>
      <c r="G35" s="9"/>
    </row>
    <row r="36" spans="2:7" ht="75">
      <c r="B36" s="61"/>
      <c r="C36" s="13"/>
      <c r="D36" s="38" t="s">
        <v>42</v>
      </c>
      <c r="E36" s="68" t="s">
        <v>43</v>
      </c>
      <c r="G36" s="9"/>
    </row>
    <row r="37" spans="2:7" ht="195">
      <c r="B37" s="61"/>
      <c r="C37" s="13"/>
      <c r="D37" s="38" t="s">
        <v>44</v>
      </c>
      <c r="E37" s="38" t="s">
        <v>45</v>
      </c>
      <c r="G37" s="9"/>
    </row>
    <row r="38" spans="2:7" ht="45">
      <c r="B38" s="61"/>
      <c r="C38" s="13"/>
      <c r="D38" s="38" t="s">
        <v>46</v>
      </c>
      <c r="E38" s="38" t="s">
        <v>47</v>
      </c>
      <c r="G38" s="9"/>
    </row>
    <row r="39" spans="2:7" ht="75">
      <c r="B39" s="61"/>
      <c r="C39" s="13"/>
      <c r="D39" s="38"/>
      <c r="E39" s="38" t="s">
        <v>48</v>
      </c>
      <c r="G39" s="9"/>
    </row>
    <row r="40" spans="2:7" ht="30">
      <c r="B40" s="61"/>
      <c r="C40" s="13"/>
      <c r="D40" s="38" t="s">
        <v>49</v>
      </c>
      <c r="E40" s="38" t="s">
        <v>50</v>
      </c>
      <c r="G40" s="9"/>
    </row>
    <row r="41" spans="2:7" ht="75">
      <c r="B41" s="61"/>
      <c r="C41" s="13"/>
      <c r="D41" s="38" t="s">
        <v>51</v>
      </c>
      <c r="E41" s="38" t="s">
        <v>52</v>
      </c>
      <c r="G41" s="9"/>
    </row>
    <row r="42" spans="2:7" ht="225">
      <c r="B42" s="61"/>
      <c r="C42" s="13"/>
      <c r="D42" s="38" t="s">
        <v>53</v>
      </c>
      <c r="E42" s="68" t="s">
        <v>54</v>
      </c>
      <c r="G42" s="9"/>
    </row>
    <row r="43" spans="2:7" ht="75">
      <c r="B43" s="61"/>
      <c r="C43" s="13"/>
      <c r="D43" s="38" t="s">
        <v>55</v>
      </c>
      <c r="E43" s="68" t="s">
        <v>56</v>
      </c>
      <c r="G43" s="9"/>
    </row>
    <row r="44" spans="2:7" ht="45">
      <c r="B44" s="61"/>
      <c r="C44" s="13"/>
      <c r="D44" s="38" t="s">
        <v>55</v>
      </c>
      <c r="E44" s="38" t="s">
        <v>57</v>
      </c>
      <c r="G44" s="9"/>
    </row>
    <row r="45" spans="2:7" ht="30">
      <c r="B45" s="61"/>
      <c r="C45" s="13"/>
      <c r="D45" s="38" t="s">
        <v>58</v>
      </c>
      <c r="E45" s="38" t="s">
        <v>59</v>
      </c>
      <c r="G45" s="9"/>
    </row>
    <row r="46" spans="2:7" ht="30">
      <c r="B46" s="61"/>
      <c r="C46" s="13"/>
      <c r="D46" s="38" t="s">
        <v>60</v>
      </c>
      <c r="E46" s="38" t="s">
        <v>61</v>
      </c>
      <c r="G46" s="9"/>
    </row>
    <row r="47" spans="2:7" ht="60">
      <c r="B47" s="61">
        <v>45378</v>
      </c>
      <c r="C47" s="13" t="s">
        <v>62</v>
      </c>
      <c r="D47" s="38" t="s">
        <v>63</v>
      </c>
      <c r="E47" s="38" t="s">
        <v>64</v>
      </c>
      <c r="G47" s="9"/>
    </row>
    <row r="48" spans="2:7" ht="45">
      <c r="B48" s="61"/>
      <c r="C48" s="13"/>
      <c r="D48" s="38" t="s">
        <v>65</v>
      </c>
      <c r="E48" s="38" t="s">
        <v>64</v>
      </c>
      <c r="G48" s="9"/>
    </row>
    <row r="49" spans="2:7" ht="45">
      <c r="B49" s="61"/>
      <c r="C49" s="13"/>
      <c r="D49" s="38" t="s">
        <v>66</v>
      </c>
      <c r="E49" s="38" t="s">
        <v>67</v>
      </c>
      <c r="G49" s="9"/>
    </row>
    <row r="50" spans="2:7" ht="45">
      <c r="B50" s="61"/>
      <c r="C50" s="13"/>
      <c r="D50" s="38" t="s">
        <v>68</v>
      </c>
      <c r="E50" s="38" t="s">
        <v>69</v>
      </c>
      <c r="G50" s="9"/>
    </row>
    <row r="51" spans="2:7" ht="30">
      <c r="B51" s="61"/>
      <c r="C51" s="13"/>
      <c r="D51" s="38" t="s">
        <v>60</v>
      </c>
      <c r="E51" s="38" t="s">
        <v>70</v>
      </c>
      <c r="G51" s="9"/>
    </row>
    <row r="52" spans="2:7" ht="30">
      <c r="B52" s="61">
        <v>45279</v>
      </c>
      <c r="C52" s="13" t="s">
        <v>71</v>
      </c>
      <c r="D52" s="38" t="s">
        <v>32</v>
      </c>
      <c r="E52" s="38" t="s">
        <v>72</v>
      </c>
      <c r="G52" s="9"/>
    </row>
    <row r="53" spans="2:7">
      <c r="B53" s="61">
        <v>45273</v>
      </c>
      <c r="C53" s="13" t="s">
        <v>73</v>
      </c>
      <c r="D53" s="38" t="s">
        <v>74</v>
      </c>
      <c r="E53" s="38" t="s">
        <v>75</v>
      </c>
      <c r="G53" s="9"/>
    </row>
    <row r="54" spans="2:7">
      <c r="B54" s="13"/>
      <c r="C54" s="13"/>
      <c r="D54" s="13"/>
      <c r="E54" s="13"/>
    </row>
  </sheetData>
  <phoneticPr fontId="2"/>
  <printOptions horizontalCentered="1"/>
  <pageMargins left="0.23622047244094491" right="0.23622047244094491" top="0.74803149606299213" bottom="0.74803149606299213" header="0.31496062992125984" footer="0.31496062992125984"/>
  <pageSetup paperSize="9" orientation="portrait" r:id="rId1"/>
  <headerFooter>
    <oddHeader>&amp;L&amp;"Meiryo UI,標準"&amp;A</oddHeader>
    <oddFooter>&amp;C&amp;"Meiryo UI,標準"&amp;P/&amp;N&amp;R&amp;"Meiryo UI,標準"横浜市立大学附属病院　臨床試験管理室</oddFooter>
  </headerFooter>
  <rowBreaks count="1" manualBreakCount="1">
    <brk id="26" max="5" man="1"/>
  </rowBreaks>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EBD20-FBD1-4E7C-9C23-A09AF9997449}">
  <dimension ref="B2:L87"/>
  <sheetViews>
    <sheetView view="pageBreakPreview" zoomScaleNormal="100" zoomScaleSheetLayoutView="100" workbookViewId="0"/>
  </sheetViews>
  <sheetFormatPr defaultColWidth="8.75" defaultRowHeight="15"/>
  <cols>
    <col min="1" max="1" width="4.25" style="8" customWidth="1"/>
    <col min="2" max="2" width="15.25" style="8" customWidth="1"/>
    <col min="3" max="3" width="11.125" style="8" customWidth="1"/>
    <col min="4" max="13" width="8.75" style="8"/>
    <col min="14" max="14" width="8.75" style="8" customWidth="1"/>
    <col min="15" max="16384" width="8.75" style="8"/>
  </cols>
  <sheetData>
    <row r="2" spans="2:3">
      <c r="B2" s="28" t="s">
        <v>76</v>
      </c>
    </row>
    <row r="3" spans="2:3">
      <c r="B3" s="26" t="s">
        <v>77</v>
      </c>
    </row>
    <row r="4" spans="2:3" ht="18">
      <c r="B4" s="18" t="s">
        <v>78</v>
      </c>
      <c r="C4" s="52" t="s">
        <v>79</v>
      </c>
    </row>
    <row r="5" spans="2:3">
      <c r="B5" s="18" t="s">
        <v>80</v>
      </c>
      <c r="C5" s="8" t="s">
        <v>81</v>
      </c>
    </row>
    <row r="6" spans="2:3">
      <c r="B6" s="18"/>
      <c r="C6" s="8" t="s">
        <v>82</v>
      </c>
    </row>
    <row r="7" spans="2:3">
      <c r="B7" s="8" t="s">
        <v>83</v>
      </c>
    </row>
    <row r="8" spans="2:3">
      <c r="B8" s="18" t="s">
        <v>80</v>
      </c>
      <c r="C8" s="8" t="s">
        <v>84</v>
      </c>
    </row>
    <row r="9" spans="2:3">
      <c r="B9" s="53" t="s">
        <v>80</v>
      </c>
      <c r="C9" s="27" t="s">
        <v>85</v>
      </c>
    </row>
    <row r="10" spans="2:3">
      <c r="B10" s="18" t="s">
        <v>80</v>
      </c>
      <c r="C10" s="8" t="s">
        <v>86</v>
      </c>
    </row>
    <row r="11" spans="2:3">
      <c r="B11" s="8" t="s">
        <v>87</v>
      </c>
    </row>
    <row r="12" spans="2:3">
      <c r="B12" s="18" t="s">
        <v>80</v>
      </c>
      <c r="C12" s="8" t="s">
        <v>88</v>
      </c>
    </row>
    <row r="13" spans="2:3">
      <c r="B13" s="53" t="s">
        <v>80</v>
      </c>
      <c r="C13" s="28" t="s">
        <v>89</v>
      </c>
    </row>
    <row r="14" spans="2:3">
      <c r="B14" s="27"/>
      <c r="C14" s="8" t="s">
        <v>90</v>
      </c>
    </row>
    <row r="15" spans="2:3">
      <c r="B15" s="27"/>
      <c r="C15" s="8" t="s">
        <v>91</v>
      </c>
    </row>
    <row r="16" spans="2:3">
      <c r="B16" s="27"/>
      <c r="C16" s="8" t="s">
        <v>92</v>
      </c>
    </row>
    <row r="17" spans="2:5">
      <c r="B17" s="27"/>
      <c r="C17" s="8" t="s">
        <v>93</v>
      </c>
    </row>
    <row r="19" spans="2:5">
      <c r="B19" s="28" t="s">
        <v>94</v>
      </c>
    </row>
    <row r="20" spans="2:5">
      <c r="B20" s="8" t="s">
        <v>95</v>
      </c>
    </row>
    <row r="22" spans="2:5">
      <c r="B22" s="28" t="s">
        <v>96</v>
      </c>
      <c r="E22" s="26" t="s">
        <v>97</v>
      </c>
    </row>
    <row r="23" spans="2:5">
      <c r="B23" s="8" t="s">
        <v>98</v>
      </c>
    </row>
    <row r="24" spans="2:5">
      <c r="B24" s="8" t="s">
        <v>99</v>
      </c>
    </row>
    <row r="25" spans="2:5">
      <c r="B25" s="27" t="s">
        <v>100</v>
      </c>
    </row>
    <row r="26" spans="2:5">
      <c r="B26" s="30" t="s">
        <v>101</v>
      </c>
    </row>
    <row r="27" spans="2:5">
      <c r="B27" s="18" t="s">
        <v>102</v>
      </c>
      <c r="C27" s="8" t="s">
        <v>103</v>
      </c>
    </row>
    <row r="28" spans="2:5">
      <c r="C28" s="8" t="s">
        <v>104</v>
      </c>
    </row>
    <row r="29" spans="2:5">
      <c r="C29" s="8" t="s">
        <v>105</v>
      </c>
    </row>
    <row r="30" spans="2:5">
      <c r="C30" s="8" t="s">
        <v>106</v>
      </c>
    </row>
    <row r="31" spans="2:5">
      <c r="C31" s="8" t="s">
        <v>107</v>
      </c>
    </row>
    <row r="32" spans="2:5">
      <c r="C32" s="8" t="s">
        <v>108</v>
      </c>
    </row>
    <row r="33" spans="2:7">
      <c r="C33" s="8" t="s">
        <v>109</v>
      </c>
    </row>
    <row r="34" spans="2:7">
      <c r="C34" s="8" t="s">
        <v>110</v>
      </c>
    </row>
    <row r="35" spans="2:7">
      <c r="B35" s="62" t="s">
        <v>80</v>
      </c>
      <c r="C35" s="26" t="s">
        <v>111</v>
      </c>
    </row>
    <row r="36" spans="2:7">
      <c r="B36" s="111" t="s">
        <v>112</v>
      </c>
      <c r="C36" s="26"/>
    </row>
    <row r="37" spans="2:7">
      <c r="B37" s="110" t="s">
        <v>113</v>
      </c>
      <c r="C37" s="115" t="s">
        <v>114</v>
      </c>
      <c r="D37" s="111" t="s">
        <v>115</v>
      </c>
    </row>
    <row r="38" spans="2:7">
      <c r="B38" s="111"/>
      <c r="C38" s="115" t="s">
        <v>116</v>
      </c>
      <c r="D38" s="111" t="s">
        <v>117</v>
      </c>
    </row>
    <row r="39" spans="2:7">
      <c r="B39" s="112"/>
      <c r="C39" s="115" t="s">
        <v>118</v>
      </c>
      <c r="D39" s="111" t="s">
        <v>119</v>
      </c>
    </row>
    <row r="40" spans="2:7">
      <c r="B40" s="111"/>
      <c r="C40" s="115" t="s">
        <v>120</v>
      </c>
      <c r="D40" s="113" t="s">
        <v>121</v>
      </c>
    </row>
    <row r="41" spans="2:7">
      <c r="B41" s="110" t="s">
        <v>122</v>
      </c>
      <c r="C41" s="115" t="s">
        <v>114</v>
      </c>
      <c r="D41" s="111" t="s">
        <v>115</v>
      </c>
    </row>
    <row r="42" spans="2:7">
      <c r="B42" s="111"/>
      <c r="C42" s="115" t="s">
        <v>116</v>
      </c>
      <c r="D42" s="111" t="s">
        <v>117</v>
      </c>
    </row>
    <row r="43" spans="2:7">
      <c r="B43" s="112"/>
      <c r="C43" s="115" t="s">
        <v>118</v>
      </c>
      <c r="D43" s="111" t="s">
        <v>119</v>
      </c>
    </row>
    <row r="44" spans="2:7">
      <c r="B44" s="111"/>
      <c r="C44" s="115" t="s">
        <v>120</v>
      </c>
      <c r="D44" s="113" t="s">
        <v>123</v>
      </c>
    </row>
    <row r="45" spans="2:7">
      <c r="B45" s="27" t="s">
        <v>124</v>
      </c>
    </row>
    <row r="46" spans="2:7">
      <c r="B46" s="26" t="s">
        <v>125</v>
      </c>
    </row>
    <row r="47" spans="2:7">
      <c r="B47" s="18" t="s">
        <v>126</v>
      </c>
      <c r="C47" s="74" t="s">
        <v>127</v>
      </c>
      <c r="D47" s="74"/>
      <c r="E47" s="76"/>
      <c r="F47" s="76"/>
      <c r="G47" s="76"/>
    </row>
    <row r="48" spans="2:7">
      <c r="B48" s="18" t="s">
        <v>128</v>
      </c>
      <c r="C48" s="8" t="s">
        <v>129</v>
      </c>
    </row>
    <row r="49" spans="2:7">
      <c r="B49" s="18" t="s">
        <v>130</v>
      </c>
      <c r="C49" s="27" t="s">
        <v>131</v>
      </c>
    </row>
    <row r="50" spans="2:7">
      <c r="B50" s="18" t="s">
        <v>80</v>
      </c>
      <c r="C50" s="27" t="s">
        <v>132</v>
      </c>
    </row>
    <row r="51" spans="2:7">
      <c r="B51" s="18" t="s">
        <v>133</v>
      </c>
      <c r="C51" s="27" t="s">
        <v>134</v>
      </c>
    </row>
    <row r="52" spans="2:7">
      <c r="B52" s="18" t="s">
        <v>135</v>
      </c>
      <c r="C52" s="8" t="s">
        <v>136</v>
      </c>
    </row>
    <row r="53" spans="2:7">
      <c r="C53" s="8" t="s">
        <v>137</v>
      </c>
    </row>
    <row r="55" spans="2:7">
      <c r="B55" s="28" t="s">
        <v>138</v>
      </c>
      <c r="D55" s="26" t="s">
        <v>139</v>
      </c>
    </row>
    <row r="56" spans="2:7">
      <c r="B56" s="18" t="s">
        <v>140</v>
      </c>
      <c r="C56" s="8" t="s">
        <v>141</v>
      </c>
    </row>
    <row r="57" spans="2:7">
      <c r="B57" s="18"/>
      <c r="C57" s="8" t="s">
        <v>142</v>
      </c>
    </row>
    <row r="58" spans="2:7">
      <c r="B58" s="18" t="s">
        <v>143</v>
      </c>
      <c r="C58" s="8" t="s">
        <v>144</v>
      </c>
    </row>
    <row r="59" spans="2:7">
      <c r="B59" s="18"/>
      <c r="C59" s="8" t="s">
        <v>145</v>
      </c>
    </row>
    <row r="61" spans="2:7">
      <c r="B61" s="28" t="s">
        <v>146</v>
      </c>
    </row>
    <row r="62" spans="2:7">
      <c r="B62" s="27" t="s">
        <v>147</v>
      </c>
    </row>
    <row r="63" spans="2:7">
      <c r="B63" s="18" t="s">
        <v>126</v>
      </c>
      <c r="C63" s="74" t="s">
        <v>127</v>
      </c>
      <c r="D63" s="74"/>
      <c r="E63" s="76"/>
      <c r="F63" s="76"/>
      <c r="G63" s="76"/>
    </row>
    <row r="64" spans="2:7">
      <c r="B64" s="18"/>
      <c r="C64" s="8" t="s">
        <v>148</v>
      </c>
    </row>
    <row r="65" spans="2:12">
      <c r="C65" s="8" t="s">
        <v>149</v>
      </c>
    </row>
    <row r="66" spans="2:12">
      <c r="B66" s="27" t="s">
        <v>150</v>
      </c>
      <c r="C66" s="37"/>
    </row>
    <row r="67" spans="2:12">
      <c r="B67" s="18" t="s">
        <v>126</v>
      </c>
      <c r="C67" s="72" t="s">
        <v>151</v>
      </c>
      <c r="D67" s="72"/>
    </row>
    <row r="68" spans="2:12">
      <c r="B68" s="18"/>
      <c r="C68" s="30" t="s">
        <v>152</v>
      </c>
    </row>
    <row r="69" spans="2:12">
      <c r="B69" s="18"/>
      <c r="C69" s="8" t="s">
        <v>153</v>
      </c>
    </row>
    <row r="70" spans="2:12">
      <c r="C70" s="8" t="s">
        <v>154</v>
      </c>
    </row>
    <row r="71" spans="2:12">
      <c r="B71" s="27" t="s">
        <v>155</v>
      </c>
    </row>
    <row r="72" spans="2:12" ht="18">
      <c r="B72" s="18" t="s">
        <v>126</v>
      </c>
      <c r="C72" s="77" t="s">
        <v>156</v>
      </c>
      <c r="D72" s="66"/>
      <c r="E72" s="66"/>
      <c r="F72" s="66"/>
      <c r="G72" s="67"/>
      <c r="H72" s="66"/>
      <c r="I72" s="66"/>
      <c r="J72" s="66"/>
      <c r="K72" s="66"/>
      <c r="L72" s="66"/>
    </row>
    <row r="73" spans="2:12">
      <c r="C73" s="27" t="s">
        <v>157</v>
      </c>
    </row>
    <row r="74" spans="2:12">
      <c r="C74" s="8" t="s">
        <v>158</v>
      </c>
    </row>
    <row r="75" spans="2:12">
      <c r="B75" s="26" t="s">
        <v>159</v>
      </c>
      <c r="C75" s="26"/>
      <c r="D75" s="26"/>
      <c r="E75" s="26"/>
      <c r="F75" s="26"/>
      <c r="G75" s="26"/>
      <c r="H75" s="26"/>
      <c r="I75" s="26"/>
      <c r="J75" s="26"/>
    </row>
    <row r="76" spans="2:12" ht="18">
      <c r="B76" s="79" t="s">
        <v>160</v>
      </c>
      <c r="C76" s="80" t="s">
        <v>161</v>
      </c>
      <c r="D76" s="26"/>
      <c r="E76" s="26"/>
      <c r="F76" s="26"/>
      <c r="G76" s="26"/>
      <c r="H76" s="26"/>
      <c r="I76" s="26"/>
      <c r="J76" s="26" t="s">
        <v>162</v>
      </c>
    </row>
    <row r="77" spans="2:12">
      <c r="B77" s="79" t="s">
        <v>163</v>
      </c>
      <c r="C77" s="37" t="s">
        <v>164</v>
      </c>
      <c r="D77" s="26"/>
      <c r="E77" s="26"/>
      <c r="F77" s="26"/>
      <c r="G77" s="26"/>
      <c r="H77" s="26"/>
      <c r="I77" s="26"/>
      <c r="J77" s="26" t="s">
        <v>165</v>
      </c>
    </row>
    <row r="79" spans="2:12">
      <c r="B79" s="28" t="s">
        <v>166</v>
      </c>
      <c r="C79" s="26"/>
    </row>
    <row r="80" spans="2:12">
      <c r="B80" s="18" t="s">
        <v>126</v>
      </c>
      <c r="C80" s="70" t="s">
        <v>167</v>
      </c>
      <c r="D80" s="70"/>
      <c r="E80" s="70"/>
      <c r="F80" s="70"/>
    </row>
    <row r="81" spans="2:4">
      <c r="C81" s="50" t="s">
        <v>168</v>
      </c>
    </row>
    <row r="82" spans="2:4">
      <c r="C82" s="50" t="s">
        <v>169</v>
      </c>
    </row>
    <row r="83" spans="2:4" ht="18">
      <c r="B83" s="18"/>
      <c r="C83" s="57"/>
    </row>
    <row r="84" spans="2:4" ht="18">
      <c r="B84" s="18"/>
      <c r="C84" s="57"/>
    </row>
    <row r="87" spans="2:4">
      <c r="B87" s="114"/>
      <c r="C87" s="114"/>
      <c r="D87" s="114"/>
    </row>
  </sheetData>
  <phoneticPr fontId="2"/>
  <hyperlinks>
    <hyperlink ref="C4" r:id="rId1" xr:uid="{472B79A3-1BC4-4432-A9F4-0C856DBD6D29}"/>
    <hyperlink ref="C76" r:id="rId2" xr:uid="{5871DCF9-6538-4C50-A0C3-047CA6EDE453}"/>
  </hyperlinks>
  <pageMargins left="0.23622047244094491" right="0.23622047244094491" top="0.74803149606299213" bottom="0.74803149606299213" header="0.31496062992125984" footer="0.31496062992125984"/>
  <pageSetup paperSize="9" scale="98" orientation="landscape" r:id="rId3"/>
  <headerFooter>
    <oddHeader>&amp;L&amp;"Meiryo UI,標準"&amp;A</oddHeader>
    <oddFooter>&amp;C&amp;"Meiryo UI,標準"&amp;P/&amp;N&amp;R&amp;"Meiryo UI,標準"横浜市立大学附属病院　臨床試験管理室</oddFooter>
  </headerFooter>
  <rowBreaks count="2" manualBreakCount="2">
    <brk id="21" max="13" man="1"/>
    <brk id="53"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5B384-2594-40C6-B6DE-D7B3976853B1}">
  <sheetPr>
    <tabColor theme="8" tint="0.59999389629810485"/>
  </sheetPr>
  <dimension ref="A1:L208"/>
  <sheetViews>
    <sheetView tabSelected="1" view="pageBreakPreview" zoomScale="110" zoomScaleNormal="83" zoomScaleSheetLayoutView="110" workbookViewId="0">
      <pane xSplit="4" ySplit="3" topLeftCell="E121" activePane="bottomRight" state="frozen"/>
      <selection pane="bottomRight" activeCell="H124" sqref="H124"/>
      <selection pane="bottomLeft" activeCell="A3" sqref="A3"/>
      <selection pane="topRight" activeCell="D1" sqref="D1"/>
    </sheetView>
  </sheetViews>
  <sheetFormatPr defaultColWidth="8.75" defaultRowHeight="15" outlineLevelCol="1"/>
  <cols>
    <col min="1" max="1" width="7" style="104" customWidth="1"/>
    <col min="2" max="2" width="8.125" style="105" customWidth="1"/>
    <col min="3" max="3" width="16.25" style="105" customWidth="1"/>
    <col min="4" max="4" width="16.25" style="106" customWidth="1"/>
    <col min="5" max="5" width="23.375" style="12" customWidth="1"/>
    <col min="6" max="6" width="36.25" style="106" customWidth="1"/>
    <col min="7" max="7" width="12.75" style="107" bestFit="1" customWidth="1"/>
    <col min="8" max="8" width="36.25" style="106" bestFit="1" customWidth="1"/>
    <col min="9" max="9" width="8.75" style="30" hidden="1" customWidth="1" outlineLevel="1"/>
    <col min="10" max="10" width="20.625" style="30" hidden="1" customWidth="1" outlineLevel="1"/>
    <col min="11" max="11" width="21.75" style="30" hidden="1" customWidth="1" outlineLevel="1"/>
    <col min="12" max="12" width="8.75" style="30" collapsed="1"/>
    <col min="13" max="16384" width="8.75" style="30"/>
  </cols>
  <sheetData>
    <row r="1" spans="1:11" ht="24.6">
      <c r="A1" s="92" t="str">
        <f>はじめにお読みください!$C$29</f>
        <v>Ver.2.0</v>
      </c>
      <c r="B1" s="10" t="s">
        <v>170</v>
      </c>
      <c r="C1" s="93"/>
      <c r="D1" s="94"/>
      <c r="E1" s="94"/>
      <c r="F1" s="94"/>
      <c r="G1" s="95" t="s">
        <v>171</v>
      </c>
      <c r="H1" s="96" t="s">
        <v>172</v>
      </c>
    </row>
    <row r="2" spans="1:11" s="37" customFormat="1">
      <c r="A2" s="97" t="s">
        <v>173</v>
      </c>
      <c r="B2" s="98"/>
      <c r="C2" s="98"/>
      <c r="D2" s="99"/>
      <c r="E2" s="97" t="s">
        <v>174</v>
      </c>
      <c r="F2" s="98"/>
      <c r="G2" s="100"/>
      <c r="H2" s="109" t="s">
        <v>175</v>
      </c>
    </row>
    <row r="3" spans="1:11">
      <c r="A3" s="101" t="s">
        <v>176</v>
      </c>
      <c r="B3" s="101" t="s">
        <v>177</v>
      </c>
      <c r="C3" s="101" t="s">
        <v>178</v>
      </c>
      <c r="D3" s="101" t="s">
        <v>179</v>
      </c>
      <c r="E3" s="101" t="s">
        <v>180</v>
      </c>
      <c r="F3" s="101" t="s">
        <v>181</v>
      </c>
      <c r="G3" s="101" t="s">
        <v>182</v>
      </c>
      <c r="H3" s="102" t="s">
        <v>183</v>
      </c>
      <c r="I3" s="103" t="s">
        <v>184</v>
      </c>
      <c r="J3" s="103" t="s">
        <v>185</v>
      </c>
      <c r="K3" s="103" t="s">
        <v>186</v>
      </c>
    </row>
    <row r="4" spans="1:11">
      <c r="A4" s="84">
        <f>ROW()-3</f>
        <v>1</v>
      </c>
      <c r="B4" s="82" t="s">
        <v>187</v>
      </c>
      <c r="C4" s="82" t="s">
        <v>188</v>
      </c>
      <c r="D4" s="82" t="s">
        <v>189</v>
      </c>
      <c r="E4" s="85"/>
      <c r="F4" s="86"/>
      <c r="G4" s="86" t="s">
        <v>190</v>
      </c>
      <c r="H4" s="82" t="s">
        <v>191</v>
      </c>
      <c r="I4" s="30">
        <f>テーブル2[[#This Row],[No.]]</f>
        <v>1</v>
      </c>
      <c r="J4" s="30">
        <f>COUNTIF(C:C,テーブル2[[#This Row],[中分類]])</f>
        <v>9</v>
      </c>
      <c r="K4" s="30">
        <f>COUNTIF(D:D,テーブル2[[#This Row],[小分類]])</f>
        <v>1</v>
      </c>
    </row>
    <row r="5" spans="1:11">
      <c r="A5" s="84">
        <f t="shared" ref="A5:A74" si="0">ROW()-3</f>
        <v>2</v>
      </c>
      <c r="B5" s="81" t="s">
        <v>187</v>
      </c>
      <c r="C5" s="81" t="s">
        <v>188</v>
      </c>
      <c r="D5" s="82" t="s">
        <v>192</v>
      </c>
      <c r="E5" s="85"/>
      <c r="F5" s="87"/>
      <c r="G5" s="86" t="s">
        <v>190</v>
      </c>
      <c r="H5" s="82"/>
      <c r="I5" s="30">
        <f>テーブル2[[#This Row],[No.]]</f>
        <v>2</v>
      </c>
      <c r="J5" s="30">
        <f>COUNTIF(C:C,テーブル2[[#This Row],[中分類]])</f>
        <v>9</v>
      </c>
      <c r="K5" s="30">
        <f>COUNTIF(D:D,テーブル2[[#This Row],[小分類]])</f>
        <v>1</v>
      </c>
    </row>
    <row r="6" spans="1:11" ht="60">
      <c r="A6" s="84">
        <f t="shared" si="0"/>
        <v>3</v>
      </c>
      <c r="B6" s="81" t="s">
        <v>187</v>
      </c>
      <c r="C6" s="81" t="s">
        <v>188</v>
      </c>
      <c r="D6" s="82" t="s">
        <v>193</v>
      </c>
      <c r="E6" s="88" t="s">
        <v>194</v>
      </c>
      <c r="F6" s="86"/>
      <c r="G6" s="86" t="s">
        <v>190</v>
      </c>
      <c r="H6" s="82" t="s">
        <v>195</v>
      </c>
      <c r="I6" s="30">
        <f>テーブル2[[#This Row],[No.]]</f>
        <v>3</v>
      </c>
      <c r="J6" s="30">
        <f>COUNTIF(C:C,テーブル2[[#This Row],[中分類]])</f>
        <v>9</v>
      </c>
      <c r="K6" s="30">
        <f>COUNTIF(D:D,テーブル2[[#This Row],[小分類]])</f>
        <v>1</v>
      </c>
    </row>
    <row r="7" spans="1:11">
      <c r="A7" s="84">
        <f t="shared" si="0"/>
        <v>4</v>
      </c>
      <c r="B7" s="81" t="s">
        <v>187</v>
      </c>
      <c r="C7" s="81" t="s">
        <v>188</v>
      </c>
      <c r="D7" s="82" t="s">
        <v>196</v>
      </c>
      <c r="E7" s="88" t="s">
        <v>197</v>
      </c>
      <c r="F7" s="86"/>
      <c r="G7" s="86" t="s">
        <v>190</v>
      </c>
      <c r="H7" s="82" t="s">
        <v>198</v>
      </c>
      <c r="I7" s="30">
        <f>テーブル2[[#This Row],[No.]]</f>
        <v>4</v>
      </c>
      <c r="J7" s="30">
        <f>COUNTIF(C:C,テーブル2[[#This Row],[中分類]])</f>
        <v>9</v>
      </c>
      <c r="K7" s="30">
        <f>COUNTIF(D:D,テーブル2[[#This Row],[小分類]])</f>
        <v>1</v>
      </c>
    </row>
    <row r="8" spans="1:11">
      <c r="A8" s="84">
        <f t="shared" si="0"/>
        <v>5</v>
      </c>
      <c r="B8" s="81" t="s">
        <v>187</v>
      </c>
      <c r="C8" s="81" t="s">
        <v>188</v>
      </c>
      <c r="D8" s="82" t="s">
        <v>199</v>
      </c>
      <c r="E8" s="88" t="s">
        <v>190</v>
      </c>
      <c r="F8" s="85"/>
      <c r="G8" s="86" t="s">
        <v>190</v>
      </c>
      <c r="H8" s="82"/>
      <c r="I8" s="30">
        <f>テーブル2[[#This Row],[No.]]</f>
        <v>5</v>
      </c>
      <c r="J8" s="30">
        <f>COUNTIF(C:C,テーブル2[[#This Row],[中分類]])</f>
        <v>9</v>
      </c>
      <c r="K8" s="30">
        <f>COUNTIF(D:D,テーブル2[[#This Row],[小分類]])</f>
        <v>1</v>
      </c>
    </row>
    <row r="9" spans="1:11">
      <c r="A9" s="84">
        <f t="shared" si="0"/>
        <v>6</v>
      </c>
      <c r="B9" s="81" t="s">
        <v>187</v>
      </c>
      <c r="C9" s="81" t="s">
        <v>188</v>
      </c>
      <c r="D9" s="82" t="s">
        <v>200</v>
      </c>
      <c r="E9" s="88" t="s">
        <v>201</v>
      </c>
      <c r="F9" s="86"/>
      <c r="G9" s="86" t="s">
        <v>190</v>
      </c>
      <c r="H9" s="82" t="s">
        <v>202</v>
      </c>
      <c r="I9" s="30">
        <f>テーブル2[[#This Row],[No.]]</f>
        <v>6</v>
      </c>
      <c r="J9" s="30">
        <f>COUNTIF(C:C,テーブル2[[#This Row],[中分類]])</f>
        <v>9</v>
      </c>
      <c r="K9" s="30">
        <f>COUNTIF(D:D,テーブル2[[#This Row],[小分類]])</f>
        <v>1</v>
      </c>
    </row>
    <row r="10" spans="1:11">
      <c r="A10" s="84">
        <f t="shared" si="0"/>
        <v>7</v>
      </c>
      <c r="B10" s="81" t="s">
        <v>187</v>
      </c>
      <c r="C10" s="81" t="s">
        <v>188</v>
      </c>
      <c r="D10" s="82" t="s">
        <v>203</v>
      </c>
      <c r="E10" s="88" t="s">
        <v>201</v>
      </c>
      <c r="F10" s="86"/>
      <c r="G10" s="86" t="s">
        <v>190</v>
      </c>
      <c r="H10" s="82" t="s">
        <v>202</v>
      </c>
      <c r="I10" s="30">
        <f>テーブル2[[#This Row],[No.]]</f>
        <v>7</v>
      </c>
      <c r="J10" s="30">
        <f>COUNTIF(C:C,テーブル2[[#This Row],[中分類]])</f>
        <v>9</v>
      </c>
      <c r="K10" s="30">
        <f>COUNTIF(D:D,テーブル2[[#This Row],[小分類]])</f>
        <v>1</v>
      </c>
    </row>
    <row r="11" spans="1:11">
      <c r="A11" s="84">
        <f t="shared" si="0"/>
        <v>8</v>
      </c>
      <c r="B11" s="81" t="s">
        <v>187</v>
      </c>
      <c r="C11" s="81" t="s">
        <v>188</v>
      </c>
      <c r="D11" s="82" t="s">
        <v>204</v>
      </c>
      <c r="E11" s="88" t="s">
        <v>201</v>
      </c>
      <c r="F11" s="86"/>
      <c r="G11" s="86" t="s">
        <v>190</v>
      </c>
      <c r="H11" s="82" t="s">
        <v>202</v>
      </c>
      <c r="I11" s="30">
        <f>テーブル2[[#This Row],[No.]]</f>
        <v>8</v>
      </c>
      <c r="J11" s="30">
        <f>COUNTIF(C:C,テーブル2[[#This Row],[中分類]])</f>
        <v>9</v>
      </c>
      <c r="K11" s="30">
        <f>COUNTIF(D:D,テーブル2[[#This Row],[小分類]])</f>
        <v>1</v>
      </c>
    </row>
    <row r="12" spans="1:11" ht="30">
      <c r="A12" s="84">
        <f t="shared" si="0"/>
        <v>9</v>
      </c>
      <c r="B12" s="81" t="s">
        <v>187</v>
      </c>
      <c r="C12" s="81" t="s">
        <v>188</v>
      </c>
      <c r="D12" s="82" t="s">
        <v>205</v>
      </c>
      <c r="E12" s="88" t="s">
        <v>201</v>
      </c>
      <c r="F12" s="86"/>
      <c r="G12" s="86" t="s">
        <v>190</v>
      </c>
      <c r="H12" s="82" t="s">
        <v>206</v>
      </c>
      <c r="I12" s="30">
        <f>テーブル2[[#This Row],[No.]]</f>
        <v>9</v>
      </c>
      <c r="J12" s="30">
        <f>COUNTIF(C:C,テーブル2[[#This Row],[中分類]])</f>
        <v>9</v>
      </c>
      <c r="K12" s="30">
        <f>COUNTIF(D:D,テーブル2[[#This Row],[小分類]])</f>
        <v>1</v>
      </c>
    </row>
    <row r="13" spans="1:11">
      <c r="A13" s="84">
        <f t="shared" si="0"/>
        <v>10</v>
      </c>
      <c r="B13" s="81" t="s">
        <v>187</v>
      </c>
      <c r="C13" s="82" t="s">
        <v>207</v>
      </c>
      <c r="D13" s="82" t="s">
        <v>208</v>
      </c>
      <c r="E13" s="85"/>
      <c r="F13" s="86"/>
      <c r="G13" s="86" t="s">
        <v>190</v>
      </c>
      <c r="H13" s="82" t="s">
        <v>209</v>
      </c>
      <c r="I13" s="30">
        <f>テーブル2[[#This Row],[No.]]</f>
        <v>10</v>
      </c>
      <c r="J13" s="30">
        <f>COUNTIF(C:C,テーブル2[[#This Row],[中分類]])</f>
        <v>2</v>
      </c>
      <c r="K13" s="30">
        <f>COUNTIF(D:D,テーブル2[[#This Row],[小分類]])</f>
        <v>1</v>
      </c>
    </row>
    <row r="14" spans="1:11">
      <c r="A14" s="84">
        <f t="shared" si="0"/>
        <v>11</v>
      </c>
      <c r="B14" s="81" t="s">
        <v>187</v>
      </c>
      <c r="C14" s="81" t="s">
        <v>207</v>
      </c>
      <c r="D14" s="82" t="s">
        <v>210</v>
      </c>
      <c r="E14" s="88" t="s">
        <v>197</v>
      </c>
      <c r="F14" s="86"/>
      <c r="G14" s="86" t="s">
        <v>190</v>
      </c>
      <c r="H14" s="82" t="s">
        <v>211</v>
      </c>
      <c r="I14" s="30">
        <f>テーブル2[[#This Row],[No.]]</f>
        <v>11</v>
      </c>
      <c r="J14" s="30">
        <f>COUNTIF(C:C,テーブル2[[#This Row],[中分類]])</f>
        <v>2</v>
      </c>
      <c r="K14" s="30">
        <f>COUNTIF(D:D,テーブル2[[#This Row],[小分類]])</f>
        <v>1</v>
      </c>
    </row>
    <row r="15" spans="1:11">
      <c r="A15" s="84">
        <f t="shared" si="0"/>
        <v>12</v>
      </c>
      <c r="B15" s="81" t="s">
        <v>187</v>
      </c>
      <c r="C15" s="82" t="s">
        <v>212</v>
      </c>
      <c r="D15" s="82" t="s">
        <v>213</v>
      </c>
      <c r="E15" s="85"/>
      <c r="F15" s="86"/>
      <c r="G15" s="86" t="s">
        <v>190</v>
      </c>
      <c r="H15" s="82" t="s">
        <v>214</v>
      </c>
      <c r="I15" s="30">
        <f>テーブル2[[#This Row],[No.]]</f>
        <v>12</v>
      </c>
      <c r="J15" s="30">
        <f>COUNTIF(C:C,テーブル2[[#This Row],[中分類]])</f>
        <v>7</v>
      </c>
      <c r="K15" s="30">
        <f>COUNTIF(D:D,テーブル2[[#This Row],[小分類]])</f>
        <v>1</v>
      </c>
    </row>
    <row r="16" spans="1:11">
      <c r="A16" s="84">
        <f t="shared" si="0"/>
        <v>13</v>
      </c>
      <c r="B16" s="81" t="s">
        <v>187</v>
      </c>
      <c r="C16" s="81" t="s">
        <v>212</v>
      </c>
      <c r="D16" s="82" t="s">
        <v>215</v>
      </c>
      <c r="E16" s="85"/>
      <c r="F16" s="86"/>
      <c r="G16" s="86" t="s">
        <v>190</v>
      </c>
      <c r="H16" s="82"/>
      <c r="I16" s="30">
        <f>テーブル2[[#This Row],[No.]]</f>
        <v>13</v>
      </c>
      <c r="J16" s="30">
        <f>COUNTIF(C:C,テーブル2[[#This Row],[中分類]])</f>
        <v>7</v>
      </c>
      <c r="K16" s="30">
        <f>COUNTIF(D:D,テーブル2[[#This Row],[小分類]])</f>
        <v>1</v>
      </c>
    </row>
    <row r="17" spans="1:11" ht="30">
      <c r="A17" s="84">
        <f t="shared" si="0"/>
        <v>14</v>
      </c>
      <c r="B17" s="81" t="s">
        <v>187</v>
      </c>
      <c r="C17" s="81" t="s">
        <v>212</v>
      </c>
      <c r="D17" s="82" t="s">
        <v>216</v>
      </c>
      <c r="E17" s="85"/>
      <c r="F17" s="86"/>
      <c r="G17" s="86" t="s">
        <v>190</v>
      </c>
      <c r="H17" s="82"/>
      <c r="I17" s="30">
        <f>テーブル2[[#This Row],[No.]]</f>
        <v>14</v>
      </c>
      <c r="J17" s="30">
        <f>COUNTIF(C:C,テーブル2[[#This Row],[中分類]])</f>
        <v>7</v>
      </c>
      <c r="K17" s="30">
        <f>COUNTIF(D:D,テーブル2[[#This Row],[小分類]])</f>
        <v>1</v>
      </c>
    </row>
    <row r="18" spans="1:11" ht="30">
      <c r="A18" s="84">
        <f t="shared" si="0"/>
        <v>15</v>
      </c>
      <c r="B18" s="81" t="s">
        <v>187</v>
      </c>
      <c r="C18" s="81" t="s">
        <v>212</v>
      </c>
      <c r="D18" s="82" t="s">
        <v>217</v>
      </c>
      <c r="E18" s="85"/>
      <c r="F18" s="86"/>
      <c r="G18" s="86" t="s">
        <v>190</v>
      </c>
      <c r="H18" s="82"/>
      <c r="I18" s="30">
        <f>テーブル2[[#This Row],[No.]]</f>
        <v>15</v>
      </c>
      <c r="J18" s="30">
        <f>COUNTIF(C:C,テーブル2[[#This Row],[中分類]])</f>
        <v>7</v>
      </c>
      <c r="K18" s="30">
        <f>COUNTIF(D:D,テーブル2[[#This Row],[小分類]])</f>
        <v>1</v>
      </c>
    </row>
    <row r="19" spans="1:11" ht="30">
      <c r="A19" s="84">
        <f t="shared" si="0"/>
        <v>16</v>
      </c>
      <c r="B19" s="81" t="s">
        <v>187</v>
      </c>
      <c r="C19" s="81" t="s">
        <v>212</v>
      </c>
      <c r="D19" s="82" t="s">
        <v>218</v>
      </c>
      <c r="E19" s="85"/>
      <c r="F19" s="86"/>
      <c r="G19" s="86" t="s">
        <v>190</v>
      </c>
      <c r="H19" s="82" t="s">
        <v>219</v>
      </c>
      <c r="I19" s="30">
        <f>テーブル2[[#This Row],[No.]]</f>
        <v>16</v>
      </c>
      <c r="J19" s="30">
        <f>COUNTIF(C:C,テーブル2[[#This Row],[中分類]])</f>
        <v>7</v>
      </c>
      <c r="K19" s="30">
        <f>COUNTIF(D:D,テーブル2[[#This Row],[小分類]])</f>
        <v>1</v>
      </c>
    </row>
    <row r="20" spans="1:11" ht="30">
      <c r="A20" s="84">
        <f t="shared" si="0"/>
        <v>17</v>
      </c>
      <c r="B20" s="81" t="s">
        <v>187</v>
      </c>
      <c r="C20" s="81" t="s">
        <v>212</v>
      </c>
      <c r="D20" s="82" t="s">
        <v>220</v>
      </c>
      <c r="E20" s="85"/>
      <c r="F20" s="86"/>
      <c r="G20" s="86" t="s">
        <v>190</v>
      </c>
      <c r="H20" s="82"/>
      <c r="I20" s="30">
        <f>テーブル2[[#This Row],[No.]]</f>
        <v>17</v>
      </c>
      <c r="J20" s="30">
        <f>COUNTIF(C:C,テーブル2[[#This Row],[中分類]])</f>
        <v>7</v>
      </c>
      <c r="K20" s="30">
        <f>COUNTIF(D:D,テーブル2[[#This Row],[小分類]])</f>
        <v>1</v>
      </c>
    </row>
    <row r="21" spans="1:11" ht="30">
      <c r="A21" s="84">
        <f>ROW()-3</f>
        <v>18</v>
      </c>
      <c r="B21" s="81" t="s">
        <v>187</v>
      </c>
      <c r="C21" s="81" t="s">
        <v>212</v>
      </c>
      <c r="D21" s="82" t="s">
        <v>221</v>
      </c>
      <c r="E21" s="85"/>
      <c r="F21" s="86"/>
      <c r="G21" s="86" t="s">
        <v>190</v>
      </c>
      <c r="H21" s="82"/>
      <c r="I21" s="30">
        <f>テーブル2[[#This Row],[No.]]</f>
        <v>18</v>
      </c>
      <c r="J21" s="30">
        <f>COUNTIF(C:C,テーブル2[[#This Row],[中分類]])</f>
        <v>7</v>
      </c>
      <c r="K21" s="30">
        <f>COUNTIF(D:D,テーブル2[[#This Row],[小分類]])</f>
        <v>1</v>
      </c>
    </row>
    <row r="22" spans="1:11">
      <c r="A22" s="84">
        <f t="shared" si="0"/>
        <v>19</v>
      </c>
      <c r="B22" s="81" t="s">
        <v>187</v>
      </c>
      <c r="C22" s="82" t="s">
        <v>222</v>
      </c>
      <c r="D22" s="82" t="s">
        <v>223</v>
      </c>
      <c r="E22" s="88" t="s">
        <v>197</v>
      </c>
      <c r="F22" s="89"/>
      <c r="G22" s="86" t="s">
        <v>190</v>
      </c>
      <c r="H22" s="82" t="s">
        <v>224</v>
      </c>
      <c r="I22" s="30">
        <f>テーブル2[[#This Row],[No.]]</f>
        <v>19</v>
      </c>
      <c r="J22" s="30">
        <f>COUNTIF(C:C,テーブル2[[#This Row],[中分類]])</f>
        <v>8</v>
      </c>
      <c r="K22" s="30">
        <f>COUNTIF(D:D,テーブル2[[#This Row],[小分類]])</f>
        <v>1</v>
      </c>
    </row>
    <row r="23" spans="1:11" ht="30">
      <c r="A23" s="84">
        <f t="shared" si="0"/>
        <v>20</v>
      </c>
      <c r="B23" s="81" t="s">
        <v>187</v>
      </c>
      <c r="C23" s="81" t="s">
        <v>222</v>
      </c>
      <c r="D23" s="82" t="s">
        <v>225</v>
      </c>
      <c r="E23" s="85"/>
      <c r="F23" s="86"/>
      <c r="G23" s="86" t="s">
        <v>190</v>
      </c>
      <c r="H23" s="82" t="s">
        <v>226</v>
      </c>
      <c r="I23" s="30">
        <f>テーブル2[[#This Row],[No.]]</f>
        <v>20</v>
      </c>
      <c r="J23" s="30">
        <f>COUNTIF(C:C,テーブル2[[#This Row],[中分類]])</f>
        <v>8</v>
      </c>
      <c r="K23" s="30">
        <f>COUNTIF(D:D,テーブル2[[#This Row],[小分類]])</f>
        <v>1</v>
      </c>
    </row>
    <row r="24" spans="1:11" ht="30">
      <c r="A24" s="84">
        <f t="shared" si="0"/>
        <v>21</v>
      </c>
      <c r="B24" s="81" t="s">
        <v>187</v>
      </c>
      <c r="C24" s="81" t="s">
        <v>222</v>
      </c>
      <c r="D24" s="82" t="s">
        <v>227</v>
      </c>
      <c r="E24" s="85"/>
      <c r="F24" s="86"/>
      <c r="G24" s="86" t="s">
        <v>190</v>
      </c>
      <c r="H24" s="82" t="s">
        <v>228</v>
      </c>
      <c r="I24" s="30">
        <f>テーブル2[[#This Row],[No.]]</f>
        <v>21</v>
      </c>
      <c r="J24" s="30">
        <f>COUNTIF(C:C,テーブル2[[#This Row],[中分類]])</f>
        <v>8</v>
      </c>
      <c r="K24" s="30">
        <f>COUNTIF(D:D,テーブル2[[#This Row],[小分類]])</f>
        <v>1</v>
      </c>
    </row>
    <row r="25" spans="1:11" ht="30">
      <c r="A25" s="84">
        <f t="shared" si="0"/>
        <v>22</v>
      </c>
      <c r="B25" s="81" t="s">
        <v>187</v>
      </c>
      <c r="C25" s="81" t="s">
        <v>222</v>
      </c>
      <c r="D25" s="82" t="s">
        <v>229</v>
      </c>
      <c r="E25" s="85"/>
      <c r="F25" s="86"/>
      <c r="G25" s="86" t="s">
        <v>190</v>
      </c>
      <c r="H25" s="82" t="s">
        <v>228</v>
      </c>
      <c r="I25" s="30">
        <f>テーブル2[[#This Row],[No.]]</f>
        <v>22</v>
      </c>
      <c r="J25" s="30">
        <f>COUNTIF(C:C,テーブル2[[#This Row],[中分類]])</f>
        <v>8</v>
      </c>
      <c r="K25" s="30">
        <f>COUNTIF(D:D,テーブル2[[#This Row],[小分類]])</f>
        <v>1</v>
      </c>
    </row>
    <row r="26" spans="1:11" ht="30">
      <c r="A26" s="84">
        <f t="shared" si="0"/>
        <v>23</v>
      </c>
      <c r="B26" s="81" t="s">
        <v>187</v>
      </c>
      <c r="C26" s="81" t="s">
        <v>222</v>
      </c>
      <c r="D26" s="82" t="s">
        <v>230</v>
      </c>
      <c r="E26" s="85"/>
      <c r="F26" s="86"/>
      <c r="G26" s="86" t="s">
        <v>190</v>
      </c>
      <c r="H26" s="82" t="s">
        <v>228</v>
      </c>
      <c r="I26" s="30">
        <f>テーブル2[[#This Row],[No.]]</f>
        <v>23</v>
      </c>
      <c r="J26" s="30">
        <f>COUNTIF(C:C,テーブル2[[#This Row],[中分類]])</f>
        <v>8</v>
      </c>
      <c r="K26" s="30">
        <f>COUNTIF(D:D,テーブル2[[#This Row],[小分類]])</f>
        <v>1</v>
      </c>
    </row>
    <row r="27" spans="1:11" ht="45">
      <c r="A27" s="84">
        <f t="shared" si="0"/>
        <v>24</v>
      </c>
      <c r="B27" s="81" t="s">
        <v>187</v>
      </c>
      <c r="C27" s="81" t="s">
        <v>222</v>
      </c>
      <c r="D27" s="82" t="s">
        <v>231</v>
      </c>
      <c r="E27" s="85"/>
      <c r="F27" s="86"/>
      <c r="G27" s="86" t="s">
        <v>190</v>
      </c>
      <c r="H27" s="82" t="s">
        <v>232</v>
      </c>
      <c r="I27" s="30">
        <f>テーブル2[[#This Row],[No.]]</f>
        <v>24</v>
      </c>
      <c r="J27" s="30">
        <f>COUNTIF(C:C,テーブル2[[#This Row],[中分類]])</f>
        <v>8</v>
      </c>
      <c r="K27" s="30">
        <f>COUNTIF(D:D,テーブル2[[#This Row],[小分類]])</f>
        <v>1</v>
      </c>
    </row>
    <row r="28" spans="1:11" ht="30">
      <c r="A28" s="84">
        <f t="shared" si="0"/>
        <v>25</v>
      </c>
      <c r="B28" s="81" t="s">
        <v>187</v>
      </c>
      <c r="C28" s="81" t="s">
        <v>222</v>
      </c>
      <c r="D28" s="82" t="s">
        <v>233</v>
      </c>
      <c r="E28" s="85"/>
      <c r="F28" s="86"/>
      <c r="G28" s="86" t="s">
        <v>190</v>
      </c>
      <c r="H28" s="82" t="s">
        <v>228</v>
      </c>
      <c r="I28" s="30">
        <f>テーブル2[[#This Row],[No.]]</f>
        <v>25</v>
      </c>
      <c r="J28" s="30">
        <f>COUNTIF(C:C,テーブル2[[#This Row],[中分類]])</f>
        <v>8</v>
      </c>
      <c r="K28" s="30">
        <f>COUNTIF(D:D,テーブル2[[#This Row],[小分類]])</f>
        <v>1</v>
      </c>
    </row>
    <row r="29" spans="1:11" ht="30">
      <c r="A29" s="84">
        <f>ROW()-3</f>
        <v>26</v>
      </c>
      <c r="B29" s="81" t="s">
        <v>187</v>
      </c>
      <c r="C29" s="81" t="s">
        <v>222</v>
      </c>
      <c r="D29" s="82" t="s">
        <v>234</v>
      </c>
      <c r="E29" s="85"/>
      <c r="F29" s="86"/>
      <c r="G29" s="86" t="s">
        <v>190</v>
      </c>
      <c r="H29" s="82" t="s">
        <v>228</v>
      </c>
      <c r="I29" s="30">
        <f>テーブル2[[#This Row],[No.]]</f>
        <v>26</v>
      </c>
      <c r="J29" s="30">
        <f>COUNTIF(C:C,テーブル2[[#This Row],[中分類]])</f>
        <v>8</v>
      </c>
      <c r="K29" s="30">
        <f>COUNTIF(D:D,テーブル2[[#This Row],[小分類]])</f>
        <v>1</v>
      </c>
    </row>
    <row r="30" spans="1:11">
      <c r="A30" s="84">
        <f t="shared" si="0"/>
        <v>27</v>
      </c>
      <c r="B30" s="81" t="s">
        <v>187</v>
      </c>
      <c r="C30" s="82" t="s">
        <v>235</v>
      </c>
      <c r="D30" s="82" t="s">
        <v>236</v>
      </c>
      <c r="E30" s="88" t="s">
        <v>194</v>
      </c>
      <c r="F30" s="86"/>
      <c r="G30" s="86" t="s">
        <v>190</v>
      </c>
      <c r="H30" s="82" t="s">
        <v>237</v>
      </c>
      <c r="I30" s="30">
        <f>テーブル2[[#This Row],[No.]]</f>
        <v>27</v>
      </c>
      <c r="J30" s="30">
        <f>COUNTIF(C:C,テーブル2[[#This Row],[中分類]])</f>
        <v>5</v>
      </c>
      <c r="K30" s="30">
        <f>COUNTIF(D:D,テーブル2[[#This Row],[小分類]])</f>
        <v>1</v>
      </c>
    </row>
    <row r="31" spans="1:11">
      <c r="A31" s="84">
        <f t="shared" si="0"/>
        <v>28</v>
      </c>
      <c r="B31" s="81" t="s">
        <v>187</v>
      </c>
      <c r="C31" s="81" t="s">
        <v>235</v>
      </c>
      <c r="D31" s="82" t="s">
        <v>238</v>
      </c>
      <c r="E31" s="88" t="s">
        <v>194</v>
      </c>
      <c r="F31" s="86"/>
      <c r="G31" s="86" t="s">
        <v>190</v>
      </c>
      <c r="H31" s="82" t="s">
        <v>237</v>
      </c>
      <c r="I31" s="30">
        <f>テーブル2[[#This Row],[No.]]</f>
        <v>28</v>
      </c>
      <c r="J31" s="30">
        <f>COUNTIF(C:C,テーブル2[[#This Row],[中分類]])</f>
        <v>5</v>
      </c>
      <c r="K31" s="30">
        <f>COUNTIF(D:D,テーブル2[[#This Row],[小分類]])</f>
        <v>1</v>
      </c>
    </row>
    <row r="32" spans="1:11">
      <c r="A32" s="84">
        <f t="shared" si="0"/>
        <v>29</v>
      </c>
      <c r="B32" s="81" t="s">
        <v>187</v>
      </c>
      <c r="C32" s="81" t="s">
        <v>235</v>
      </c>
      <c r="D32" s="82" t="s">
        <v>239</v>
      </c>
      <c r="E32" s="88" t="s">
        <v>201</v>
      </c>
      <c r="F32" s="89"/>
      <c r="G32" s="86" t="s">
        <v>190</v>
      </c>
      <c r="H32" s="82"/>
      <c r="I32" s="30">
        <f>テーブル2[[#This Row],[No.]]</f>
        <v>29</v>
      </c>
      <c r="J32" s="30">
        <f>COUNTIF(C:C,テーブル2[[#This Row],[中分類]])</f>
        <v>5</v>
      </c>
      <c r="K32" s="30">
        <f>COUNTIF(D:D,テーブル2[[#This Row],[小分類]])</f>
        <v>1</v>
      </c>
    </row>
    <row r="33" spans="1:11" ht="30">
      <c r="A33" s="84">
        <f t="shared" si="0"/>
        <v>30</v>
      </c>
      <c r="B33" s="81" t="s">
        <v>187</v>
      </c>
      <c r="C33" s="81" t="s">
        <v>235</v>
      </c>
      <c r="D33" s="82" t="s">
        <v>240</v>
      </c>
      <c r="E33" s="88" t="s">
        <v>194</v>
      </c>
      <c r="F33" s="86"/>
      <c r="G33" s="86" t="s">
        <v>190</v>
      </c>
      <c r="H33" s="82" t="s">
        <v>241</v>
      </c>
      <c r="I33" s="30">
        <f>テーブル2[[#This Row],[No.]]</f>
        <v>30</v>
      </c>
      <c r="J33" s="30">
        <f>COUNTIF(C:C,テーブル2[[#This Row],[中分類]])</f>
        <v>5</v>
      </c>
      <c r="K33" s="30">
        <f>COUNTIF(D:D,テーブル2[[#This Row],[小分類]])</f>
        <v>1</v>
      </c>
    </row>
    <row r="34" spans="1:11" ht="30">
      <c r="A34" s="84">
        <f t="shared" si="0"/>
        <v>31</v>
      </c>
      <c r="B34" s="81" t="s">
        <v>187</v>
      </c>
      <c r="C34" s="81" t="s">
        <v>235</v>
      </c>
      <c r="D34" s="82" t="s">
        <v>242</v>
      </c>
      <c r="E34" s="88" t="s">
        <v>194</v>
      </c>
      <c r="F34" s="86"/>
      <c r="G34" s="86" t="s">
        <v>190</v>
      </c>
      <c r="H34" s="82" t="s">
        <v>243</v>
      </c>
      <c r="I34" s="30">
        <f>テーブル2[[#This Row],[No.]]</f>
        <v>31</v>
      </c>
      <c r="J34" s="30">
        <f>COUNTIF(C:C,テーブル2[[#This Row],[中分類]])</f>
        <v>5</v>
      </c>
      <c r="K34" s="30">
        <f>COUNTIF(D:D,テーブル2[[#This Row],[小分類]])</f>
        <v>1</v>
      </c>
    </row>
    <row r="35" spans="1:11">
      <c r="A35" s="84">
        <f t="shared" si="0"/>
        <v>32</v>
      </c>
      <c r="B35" s="81" t="s">
        <v>187</v>
      </c>
      <c r="C35" s="82" t="s">
        <v>244</v>
      </c>
      <c r="D35" s="82" t="s">
        <v>245</v>
      </c>
      <c r="E35" s="85"/>
      <c r="F35" s="90"/>
      <c r="G35" s="86" t="s">
        <v>190</v>
      </c>
      <c r="H35" s="82" t="s">
        <v>246</v>
      </c>
      <c r="I35" s="30">
        <f>テーブル2[[#This Row],[No.]]</f>
        <v>32</v>
      </c>
      <c r="J35" s="30">
        <f>COUNTIF(C:C,テーブル2[[#This Row],[中分類]])</f>
        <v>2</v>
      </c>
      <c r="K35" s="30">
        <f>COUNTIF(D:D,テーブル2[[#This Row],[小分類]])</f>
        <v>1</v>
      </c>
    </row>
    <row r="36" spans="1:11">
      <c r="A36" s="84">
        <f t="shared" si="0"/>
        <v>33</v>
      </c>
      <c r="B36" s="81" t="s">
        <v>187</v>
      </c>
      <c r="C36" s="81" t="s">
        <v>244</v>
      </c>
      <c r="D36" s="82" t="s">
        <v>247</v>
      </c>
      <c r="E36" s="85"/>
      <c r="F36" s="90"/>
      <c r="G36" s="86" t="s">
        <v>190</v>
      </c>
      <c r="H36" s="82" t="s">
        <v>248</v>
      </c>
      <c r="I36" s="30">
        <f>テーブル2[[#This Row],[No.]]</f>
        <v>33</v>
      </c>
      <c r="J36" s="30">
        <f>COUNTIF(C:C,テーブル2[[#This Row],[中分類]])</f>
        <v>2</v>
      </c>
      <c r="K36" s="30">
        <f>COUNTIF(D:D,テーブル2[[#This Row],[小分類]])</f>
        <v>1</v>
      </c>
    </row>
    <row r="37" spans="1:11">
      <c r="A37" s="84">
        <f>ROW()-3</f>
        <v>34</v>
      </c>
      <c r="B37" s="81" t="s">
        <v>187</v>
      </c>
      <c r="C37" s="82" t="s">
        <v>249</v>
      </c>
      <c r="D37" s="82" t="s">
        <v>250</v>
      </c>
      <c r="E37" s="88" t="s">
        <v>201</v>
      </c>
      <c r="F37" s="90"/>
      <c r="G37" s="86" t="s">
        <v>190</v>
      </c>
      <c r="H37" s="82" t="s">
        <v>251</v>
      </c>
      <c r="I37" s="30">
        <f>テーブル2[[#This Row],[No.]]</f>
        <v>34</v>
      </c>
      <c r="J37" s="30">
        <f>COUNTIF(C:C,テーブル2[[#This Row],[中分類]])</f>
        <v>1</v>
      </c>
      <c r="K37" s="30">
        <f>COUNTIF(D:D,テーブル2[[#This Row],[小分類]])</f>
        <v>1</v>
      </c>
    </row>
    <row r="38" spans="1:11">
      <c r="A38" s="84">
        <f t="shared" si="0"/>
        <v>35</v>
      </c>
      <c r="B38" s="81" t="s">
        <v>187</v>
      </c>
      <c r="C38" s="81" t="s">
        <v>252</v>
      </c>
      <c r="D38" s="82" t="s">
        <v>253</v>
      </c>
      <c r="E38" s="85"/>
      <c r="F38" s="90"/>
      <c r="G38" s="86" t="s">
        <v>190</v>
      </c>
      <c r="H38" s="82" t="s">
        <v>248</v>
      </c>
      <c r="I38" s="30">
        <f>テーブル2[[#This Row],[No.]]</f>
        <v>35</v>
      </c>
      <c r="J38" s="30">
        <f>COUNTIF(C:C,テーブル2[[#This Row],[中分類]])</f>
        <v>1</v>
      </c>
      <c r="K38" s="30">
        <f>COUNTIF(D:D,テーブル2[[#This Row],[小分類]])</f>
        <v>1</v>
      </c>
    </row>
    <row r="39" spans="1:11">
      <c r="A39" s="84">
        <f t="shared" si="0"/>
        <v>36</v>
      </c>
      <c r="B39" s="81" t="s">
        <v>187</v>
      </c>
      <c r="C39" s="82" t="s">
        <v>254</v>
      </c>
      <c r="D39" s="82" t="s">
        <v>255</v>
      </c>
      <c r="E39" s="85"/>
      <c r="F39" s="91"/>
      <c r="G39" s="86" t="s">
        <v>190</v>
      </c>
      <c r="H39" s="82" t="s">
        <v>256</v>
      </c>
      <c r="I39" s="30">
        <f>テーブル2[[#This Row],[No.]]</f>
        <v>36</v>
      </c>
      <c r="J39" s="30">
        <f>COUNTIF(C:C,テーブル2[[#This Row],[中分類]])</f>
        <v>3</v>
      </c>
      <c r="K39" s="30">
        <f>COUNTIF(D:D,テーブル2[[#This Row],[小分類]])</f>
        <v>1</v>
      </c>
    </row>
    <row r="40" spans="1:11">
      <c r="A40" s="84">
        <f t="shared" si="0"/>
        <v>37</v>
      </c>
      <c r="B40" s="81" t="s">
        <v>187</v>
      </c>
      <c r="C40" s="81" t="s">
        <v>254</v>
      </c>
      <c r="D40" s="82" t="s">
        <v>257</v>
      </c>
      <c r="E40" s="85"/>
      <c r="F40" s="91"/>
      <c r="G40" s="86" t="s">
        <v>190</v>
      </c>
      <c r="H40" s="82" t="s">
        <v>256</v>
      </c>
      <c r="I40" s="30">
        <f>テーブル2[[#This Row],[No.]]</f>
        <v>37</v>
      </c>
      <c r="J40" s="30">
        <f>COUNTIF(C:C,テーブル2[[#This Row],[中分類]])</f>
        <v>3</v>
      </c>
      <c r="K40" s="30">
        <f>COUNTIF(D:D,テーブル2[[#This Row],[小分類]])</f>
        <v>1</v>
      </c>
    </row>
    <row r="41" spans="1:11">
      <c r="A41" s="84">
        <f t="shared" si="0"/>
        <v>38</v>
      </c>
      <c r="B41" s="81" t="s">
        <v>187</v>
      </c>
      <c r="C41" s="81" t="s">
        <v>254</v>
      </c>
      <c r="D41" s="82" t="s">
        <v>258</v>
      </c>
      <c r="E41" s="85"/>
      <c r="F41" s="91"/>
      <c r="G41" s="86" t="s">
        <v>190</v>
      </c>
      <c r="H41" s="82" t="s">
        <v>256</v>
      </c>
      <c r="I41" s="30">
        <f>テーブル2[[#This Row],[No.]]</f>
        <v>38</v>
      </c>
      <c r="J41" s="30">
        <f>COUNTIF(C:C,テーブル2[[#This Row],[中分類]])</f>
        <v>3</v>
      </c>
      <c r="K41" s="30">
        <f>COUNTIF(D:D,テーブル2[[#This Row],[小分類]])</f>
        <v>1</v>
      </c>
    </row>
    <row r="42" spans="1:11" ht="30">
      <c r="A42" s="84">
        <f t="shared" si="0"/>
        <v>39</v>
      </c>
      <c r="B42" s="81" t="s">
        <v>187</v>
      </c>
      <c r="C42" s="82" t="s">
        <v>259</v>
      </c>
      <c r="D42" s="82" t="s">
        <v>260</v>
      </c>
      <c r="E42" s="85"/>
      <c r="F42" s="90"/>
      <c r="G42" s="86" t="s">
        <v>190</v>
      </c>
      <c r="H42" s="82" t="s">
        <v>261</v>
      </c>
      <c r="I42" s="30">
        <f>テーブル2[[#This Row],[No.]]</f>
        <v>39</v>
      </c>
      <c r="J42" s="30">
        <f>COUNTIF(C:C,テーブル2[[#This Row],[中分類]])</f>
        <v>2</v>
      </c>
      <c r="K42" s="30">
        <f>COUNTIF(D:D,テーブル2[[#This Row],[小分類]])</f>
        <v>1</v>
      </c>
    </row>
    <row r="43" spans="1:11" ht="30">
      <c r="A43" s="84">
        <f t="shared" si="0"/>
        <v>40</v>
      </c>
      <c r="B43" s="81" t="s">
        <v>187</v>
      </c>
      <c r="C43" s="81" t="s">
        <v>259</v>
      </c>
      <c r="D43" s="82" t="s">
        <v>262</v>
      </c>
      <c r="E43" s="85"/>
      <c r="F43" s="90"/>
      <c r="G43" s="86" t="s">
        <v>190</v>
      </c>
      <c r="H43" s="82" t="s">
        <v>263</v>
      </c>
      <c r="I43" s="30">
        <f>テーブル2[[#This Row],[No.]]</f>
        <v>40</v>
      </c>
      <c r="J43" s="30">
        <f>COUNTIF(C:C,テーブル2[[#This Row],[中分類]])</f>
        <v>2</v>
      </c>
      <c r="K43" s="30">
        <f>COUNTIF(D:D,テーブル2[[#This Row],[小分類]])</f>
        <v>1</v>
      </c>
    </row>
    <row r="44" spans="1:11">
      <c r="A44" s="84">
        <f t="shared" si="0"/>
        <v>41</v>
      </c>
      <c r="B44" s="81" t="s">
        <v>187</v>
      </c>
      <c r="C44" s="82" t="s">
        <v>264</v>
      </c>
      <c r="D44" s="82" t="s">
        <v>265</v>
      </c>
      <c r="E44" s="85"/>
      <c r="F44" s="90"/>
      <c r="G44" s="86" t="s">
        <v>190</v>
      </c>
      <c r="H44" s="82" t="s">
        <v>266</v>
      </c>
      <c r="I44" s="30">
        <f>テーブル2[[#This Row],[No.]]</f>
        <v>41</v>
      </c>
      <c r="J44" s="30">
        <f>COUNTIF(C:C,テーブル2[[#This Row],[中分類]])</f>
        <v>2</v>
      </c>
      <c r="K44" s="30">
        <f>COUNTIF(D:D,テーブル2[[#This Row],[小分類]])</f>
        <v>1</v>
      </c>
    </row>
    <row r="45" spans="1:11">
      <c r="A45" s="84">
        <f t="shared" si="0"/>
        <v>42</v>
      </c>
      <c r="B45" s="81" t="s">
        <v>187</v>
      </c>
      <c r="C45" s="81" t="s">
        <v>264</v>
      </c>
      <c r="D45" s="82" t="s">
        <v>267</v>
      </c>
      <c r="E45" s="85"/>
      <c r="F45" s="90"/>
      <c r="G45" s="86" t="s">
        <v>190</v>
      </c>
      <c r="H45" s="82" t="s">
        <v>248</v>
      </c>
      <c r="I45" s="30">
        <f>テーブル2[[#This Row],[No.]]</f>
        <v>42</v>
      </c>
      <c r="J45" s="30">
        <f>COUNTIF(C:C,テーブル2[[#This Row],[中分類]])</f>
        <v>2</v>
      </c>
      <c r="K45" s="30">
        <f>COUNTIF(D:D,テーブル2[[#This Row],[小分類]])</f>
        <v>1</v>
      </c>
    </row>
    <row r="46" spans="1:11" ht="75">
      <c r="A46" s="84">
        <f t="shared" si="0"/>
        <v>43</v>
      </c>
      <c r="B46" s="81" t="s">
        <v>187</v>
      </c>
      <c r="C46" s="82" t="s">
        <v>268</v>
      </c>
      <c r="D46" s="82" t="s">
        <v>269</v>
      </c>
      <c r="E46" s="85"/>
      <c r="F46" s="90"/>
      <c r="G46" s="86" t="s">
        <v>190</v>
      </c>
      <c r="H46" s="82" t="s">
        <v>270</v>
      </c>
      <c r="I46" s="30">
        <f>テーブル2[[#This Row],[No.]]</f>
        <v>43</v>
      </c>
      <c r="J46" s="30">
        <f>COUNTIF(C:C,テーブル2[[#This Row],[中分類]])</f>
        <v>3</v>
      </c>
      <c r="K46" s="30">
        <f>COUNTIF(D:D,テーブル2[[#This Row],[小分類]])</f>
        <v>1</v>
      </c>
    </row>
    <row r="47" spans="1:11">
      <c r="A47" s="84">
        <f t="shared" si="0"/>
        <v>44</v>
      </c>
      <c r="B47" s="81" t="s">
        <v>187</v>
      </c>
      <c r="C47" s="81" t="s">
        <v>268</v>
      </c>
      <c r="D47" s="82" t="s">
        <v>271</v>
      </c>
      <c r="E47" s="85"/>
      <c r="F47" s="90"/>
      <c r="G47" s="86" t="s">
        <v>190</v>
      </c>
      <c r="H47" s="82" t="s">
        <v>248</v>
      </c>
      <c r="I47" s="30">
        <f>テーブル2[[#This Row],[No.]]</f>
        <v>44</v>
      </c>
      <c r="J47" s="30">
        <f>COUNTIF(C:C,テーブル2[[#This Row],[中分類]])</f>
        <v>3</v>
      </c>
      <c r="K47" s="30">
        <f>COUNTIF(D:D,テーブル2[[#This Row],[小分類]])</f>
        <v>1</v>
      </c>
    </row>
    <row r="48" spans="1:11" ht="75">
      <c r="A48" s="84">
        <f t="shared" si="0"/>
        <v>45</v>
      </c>
      <c r="B48" s="81" t="s">
        <v>187</v>
      </c>
      <c r="C48" s="81" t="s">
        <v>268</v>
      </c>
      <c r="D48" s="82" t="s">
        <v>272</v>
      </c>
      <c r="E48" s="85"/>
      <c r="F48" s="91"/>
      <c r="G48" s="86" t="s">
        <v>190</v>
      </c>
      <c r="H48" s="82" t="s">
        <v>273</v>
      </c>
      <c r="I48" s="30">
        <f>テーブル2[[#This Row],[No.]]</f>
        <v>45</v>
      </c>
      <c r="J48" s="30">
        <f>COUNTIF(C:C,テーブル2[[#This Row],[中分類]])</f>
        <v>3</v>
      </c>
      <c r="K48" s="30">
        <f>COUNTIF(D:D,テーブル2[[#This Row],[小分類]])</f>
        <v>1</v>
      </c>
    </row>
    <row r="49" spans="1:11" ht="45">
      <c r="A49" s="84">
        <f t="shared" si="0"/>
        <v>46</v>
      </c>
      <c r="B49" s="81" t="s">
        <v>187</v>
      </c>
      <c r="C49" s="82" t="s">
        <v>274</v>
      </c>
      <c r="D49" s="82" t="s">
        <v>275</v>
      </c>
      <c r="E49" s="85"/>
      <c r="F49" s="90"/>
      <c r="G49" s="86" t="s">
        <v>190</v>
      </c>
      <c r="H49" s="82" t="s">
        <v>276</v>
      </c>
      <c r="I49" s="30">
        <f>テーブル2[[#This Row],[No.]]</f>
        <v>46</v>
      </c>
      <c r="J49" s="30">
        <f>COUNTIF(C:C,テーブル2[[#This Row],[中分類]])</f>
        <v>2</v>
      </c>
      <c r="K49" s="30">
        <f>COUNTIF(D:D,テーブル2[[#This Row],[小分類]])</f>
        <v>1</v>
      </c>
    </row>
    <row r="50" spans="1:11" ht="45">
      <c r="A50" s="84">
        <f t="shared" si="0"/>
        <v>47</v>
      </c>
      <c r="B50" s="81" t="s">
        <v>187</v>
      </c>
      <c r="C50" s="81" t="s">
        <v>274</v>
      </c>
      <c r="D50" s="82" t="s">
        <v>277</v>
      </c>
      <c r="E50" s="85"/>
      <c r="F50" s="90"/>
      <c r="G50" s="86" t="s">
        <v>190</v>
      </c>
      <c r="H50" s="82" t="s">
        <v>278</v>
      </c>
      <c r="I50" s="30">
        <f>テーブル2[[#This Row],[No.]]</f>
        <v>47</v>
      </c>
      <c r="J50" s="30">
        <f>COUNTIF(C:C,テーブル2[[#This Row],[中分類]])</f>
        <v>2</v>
      </c>
      <c r="K50" s="30">
        <f>COUNTIF(D:D,テーブル2[[#This Row],[小分類]])</f>
        <v>1</v>
      </c>
    </row>
    <row r="51" spans="1:11" ht="18">
      <c r="A51" s="84">
        <f t="shared" si="0"/>
        <v>48</v>
      </c>
      <c r="B51" s="81" t="s">
        <v>187</v>
      </c>
      <c r="C51" s="82" t="s">
        <v>279</v>
      </c>
      <c r="D51" s="82" t="s">
        <v>280</v>
      </c>
      <c r="E51" s="88" t="s">
        <v>201</v>
      </c>
      <c r="F51" s="89"/>
      <c r="G51" s="86" t="s">
        <v>190</v>
      </c>
      <c r="H51" s="65" t="s">
        <v>281</v>
      </c>
      <c r="I51" s="30">
        <f>テーブル2[[#This Row],[No.]]</f>
        <v>48</v>
      </c>
      <c r="J51" s="30">
        <f>COUNTIF(C:C,テーブル2[[#This Row],[中分類]])</f>
        <v>11</v>
      </c>
      <c r="K51" s="30">
        <f>COUNTIF(D:D,テーブル2[[#This Row],[小分類]])</f>
        <v>1</v>
      </c>
    </row>
    <row r="52" spans="1:11">
      <c r="A52" s="84">
        <f t="shared" si="0"/>
        <v>49</v>
      </c>
      <c r="B52" s="81" t="s">
        <v>187</v>
      </c>
      <c r="C52" s="81" t="s">
        <v>279</v>
      </c>
      <c r="D52" s="82" t="s">
        <v>282</v>
      </c>
      <c r="E52" s="85"/>
      <c r="F52" s="86"/>
      <c r="G52" s="86" t="s">
        <v>190</v>
      </c>
      <c r="H52" s="82" t="s">
        <v>283</v>
      </c>
      <c r="I52" s="30">
        <f>テーブル2[[#This Row],[No.]]</f>
        <v>49</v>
      </c>
      <c r="J52" s="30">
        <f>COUNTIF(C:C,テーブル2[[#This Row],[中分類]])</f>
        <v>11</v>
      </c>
      <c r="K52" s="30">
        <f>COUNTIF(D:D,テーブル2[[#This Row],[小分類]])</f>
        <v>1</v>
      </c>
    </row>
    <row r="53" spans="1:11" ht="30">
      <c r="A53" s="84">
        <f t="shared" si="0"/>
        <v>50</v>
      </c>
      <c r="B53" s="81" t="s">
        <v>187</v>
      </c>
      <c r="C53" s="81" t="s">
        <v>279</v>
      </c>
      <c r="D53" s="82" t="s">
        <v>284</v>
      </c>
      <c r="E53" s="85"/>
      <c r="F53" s="86"/>
      <c r="G53" s="86" t="s">
        <v>190</v>
      </c>
      <c r="H53" s="82" t="s">
        <v>285</v>
      </c>
      <c r="I53" s="30">
        <f>テーブル2[[#This Row],[No.]]</f>
        <v>50</v>
      </c>
      <c r="J53" s="30">
        <f>COUNTIF(C:C,テーブル2[[#This Row],[中分類]])</f>
        <v>11</v>
      </c>
      <c r="K53" s="30">
        <f>COUNTIF(D:D,テーブル2[[#This Row],[小分類]])</f>
        <v>1</v>
      </c>
    </row>
    <row r="54" spans="1:11">
      <c r="A54" s="84">
        <f t="shared" si="0"/>
        <v>51</v>
      </c>
      <c r="B54" s="81" t="s">
        <v>187</v>
      </c>
      <c r="C54" s="81" t="s">
        <v>279</v>
      </c>
      <c r="D54" s="82" t="s">
        <v>286</v>
      </c>
      <c r="E54" s="88" t="s">
        <v>194</v>
      </c>
      <c r="F54" s="86"/>
      <c r="G54" s="86" t="s">
        <v>190</v>
      </c>
      <c r="H54" s="82" t="s">
        <v>287</v>
      </c>
      <c r="I54" s="30">
        <f>テーブル2[[#This Row],[No.]]</f>
        <v>51</v>
      </c>
      <c r="J54" s="30">
        <f>COUNTIF(C:C,テーブル2[[#This Row],[中分類]])</f>
        <v>11</v>
      </c>
      <c r="K54" s="30">
        <f>COUNTIF(D:D,テーブル2[[#This Row],[小分類]])</f>
        <v>1</v>
      </c>
    </row>
    <row r="55" spans="1:11">
      <c r="A55" s="84">
        <f t="shared" si="0"/>
        <v>52</v>
      </c>
      <c r="B55" s="81" t="s">
        <v>187</v>
      </c>
      <c r="C55" s="81" t="s">
        <v>279</v>
      </c>
      <c r="D55" s="82" t="s">
        <v>288</v>
      </c>
      <c r="E55" s="88" t="s">
        <v>194</v>
      </c>
      <c r="F55" s="89"/>
      <c r="G55" s="86" t="s">
        <v>190</v>
      </c>
      <c r="H55" s="82"/>
      <c r="I55" s="30">
        <f>テーブル2[[#This Row],[No.]]</f>
        <v>52</v>
      </c>
      <c r="J55" s="30">
        <f>COUNTIF(C:C,テーブル2[[#This Row],[中分類]])</f>
        <v>11</v>
      </c>
      <c r="K55" s="30">
        <f>COUNTIF(D:D,テーブル2[[#This Row],[小分類]])</f>
        <v>1</v>
      </c>
    </row>
    <row r="56" spans="1:11" ht="30">
      <c r="A56" s="84">
        <f t="shared" si="0"/>
        <v>53</v>
      </c>
      <c r="B56" s="81" t="s">
        <v>187</v>
      </c>
      <c r="C56" s="81" t="s">
        <v>279</v>
      </c>
      <c r="D56" s="82" t="s">
        <v>289</v>
      </c>
      <c r="E56" s="88" t="s">
        <v>201</v>
      </c>
      <c r="F56" s="86"/>
      <c r="G56" s="86" t="s">
        <v>190</v>
      </c>
      <c r="H56" s="82" t="s">
        <v>290</v>
      </c>
      <c r="I56" s="30">
        <f>テーブル2[[#This Row],[No.]]</f>
        <v>53</v>
      </c>
      <c r="J56" s="30">
        <f>COUNTIF(C:C,テーブル2[[#This Row],[中分類]])</f>
        <v>11</v>
      </c>
      <c r="K56" s="30">
        <f>COUNTIF(D:D,テーブル2[[#This Row],[小分類]])</f>
        <v>1</v>
      </c>
    </row>
    <row r="57" spans="1:11">
      <c r="A57" s="84">
        <f t="shared" si="0"/>
        <v>54</v>
      </c>
      <c r="B57" s="81" t="s">
        <v>187</v>
      </c>
      <c r="C57" s="81" t="s">
        <v>279</v>
      </c>
      <c r="D57" s="82" t="s">
        <v>291</v>
      </c>
      <c r="E57" s="85"/>
      <c r="F57" s="86"/>
      <c r="G57" s="86" t="s">
        <v>190</v>
      </c>
      <c r="H57" s="82" t="s">
        <v>292</v>
      </c>
      <c r="I57" s="30">
        <f>テーブル2[[#This Row],[No.]]</f>
        <v>54</v>
      </c>
      <c r="J57" s="30">
        <f>COUNTIF(C:C,テーブル2[[#This Row],[中分類]])</f>
        <v>11</v>
      </c>
      <c r="K57" s="30">
        <f>COUNTIF(D:D,テーブル2[[#This Row],[小分類]])</f>
        <v>1</v>
      </c>
    </row>
    <row r="58" spans="1:11" ht="30">
      <c r="A58" s="84">
        <f t="shared" si="0"/>
        <v>55</v>
      </c>
      <c r="B58" s="81" t="s">
        <v>187</v>
      </c>
      <c r="C58" s="81" t="s">
        <v>279</v>
      </c>
      <c r="D58" s="82" t="s">
        <v>293</v>
      </c>
      <c r="E58" s="85"/>
      <c r="F58" s="86"/>
      <c r="G58" s="86" t="s">
        <v>190</v>
      </c>
      <c r="H58" s="82" t="s">
        <v>294</v>
      </c>
      <c r="I58" s="30">
        <f>テーブル2[[#This Row],[No.]]</f>
        <v>55</v>
      </c>
      <c r="J58" s="30">
        <f>COUNTIF(C:C,テーブル2[[#This Row],[中分類]])</f>
        <v>11</v>
      </c>
      <c r="K58" s="30">
        <f>COUNTIF(D:D,テーブル2[[#This Row],[小分類]])</f>
        <v>1</v>
      </c>
    </row>
    <row r="59" spans="1:11" ht="30">
      <c r="A59" s="84">
        <f>ROW()-3</f>
        <v>56</v>
      </c>
      <c r="B59" s="81" t="s">
        <v>187</v>
      </c>
      <c r="C59" s="81" t="s">
        <v>279</v>
      </c>
      <c r="D59" s="82" t="s">
        <v>295</v>
      </c>
      <c r="E59" s="88" t="s">
        <v>201</v>
      </c>
      <c r="F59" s="86"/>
      <c r="G59" s="86" t="s">
        <v>190</v>
      </c>
      <c r="H59" s="82" t="s">
        <v>290</v>
      </c>
      <c r="I59" s="30">
        <f>テーブル2[[#This Row],[No.]]</f>
        <v>56</v>
      </c>
      <c r="J59" s="30">
        <f>COUNTIF(C:C,テーブル2[[#This Row],[中分類]])</f>
        <v>11</v>
      </c>
      <c r="K59" s="30">
        <f>COUNTIF(D:D,テーブル2[[#This Row],[小分類]])</f>
        <v>1</v>
      </c>
    </row>
    <row r="60" spans="1:11" ht="30">
      <c r="A60" s="84">
        <f>ROW()-3</f>
        <v>57</v>
      </c>
      <c r="B60" s="81" t="s">
        <v>187</v>
      </c>
      <c r="C60" s="81" t="s">
        <v>279</v>
      </c>
      <c r="D60" s="82" t="s">
        <v>296</v>
      </c>
      <c r="E60" s="88" t="s">
        <v>201</v>
      </c>
      <c r="F60" s="86"/>
      <c r="G60" s="86" t="s">
        <v>190</v>
      </c>
      <c r="H60" s="82" t="s">
        <v>290</v>
      </c>
      <c r="I60" s="30">
        <f>テーブル2[[#This Row],[No.]]</f>
        <v>57</v>
      </c>
      <c r="J60" s="30">
        <f>COUNTIF(C:C,テーブル2[[#This Row],[中分類]])</f>
        <v>11</v>
      </c>
      <c r="K60" s="30">
        <f>COUNTIF(D:D,テーブル2[[#This Row],[小分類]])</f>
        <v>1</v>
      </c>
    </row>
    <row r="61" spans="1:11" ht="36">
      <c r="A61" s="84">
        <f>ROW()-3</f>
        <v>58</v>
      </c>
      <c r="B61" s="81" t="s">
        <v>187</v>
      </c>
      <c r="C61" s="81" t="s">
        <v>279</v>
      </c>
      <c r="D61" s="82" t="s">
        <v>297</v>
      </c>
      <c r="E61" s="88" t="s">
        <v>298</v>
      </c>
      <c r="F61" s="86"/>
      <c r="G61" s="86" t="s">
        <v>190</v>
      </c>
      <c r="H61" s="65" t="s">
        <v>299</v>
      </c>
      <c r="I61" s="30">
        <f>テーブル2[[#This Row],[No.]]</f>
        <v>58</v>
      </c>
      <c r="J61" s="30">
        <f>COUNTIF(C:C,テーブル2[[#This Row],[中分類]])</f>
        <v>11</v>
      </c>
      <c r="K61" s="30">
        <f>COUNTIF(D:D,テーブル2[[#This Row],[小分類]])</f>
        <v>1</v>
      </c>
    </row>
    <row r="62" spans="1:11" ht="45">
      <c r="A62" s="84">
        <f t="shared" si="0"/>
        <v>59</v>
      </c>
      <c r="B62" s="82" t="s">
        <v>300</v>
      </c>
      <c r="C62" s="82" t="s">
        <v>301</v>
      </c>
      <c r="D62" s="82" t="s">
        <v>302</v>
      </c>
      <c r="E62" s="88" t="s">
        <v>201</v>
      </c>
      <c r="F62" s="86"/>
      <c r="G62" s="86" t="s">
        <v>190</v>
      </c>
      <c r="H62" s="82" t="s">
        <v>303</v>
      </c>
      <c r="I62" s="30">
        <f>テーブル2[[#This Row],[No.]]</f>
        <v>59</v>
      </c>
      <c r="J62" s="30">
        <f>COUNTIF(C:C,テーブル2[[#This Row],[中分類]])</f>
        <v>7</v>
      </c>
      <c r="K62" s="30">
        <f>COUNTIF(D:D,テーブル2[[#This Row],[小分類]])</f>
        <v>1</v>
      </c>
    </row>
    <row r="63" spans="1:11" ht="30">
      <c r="A63" s="84">
        <f t="shared" si="0"/>
        <v>60</v>
      </c>
      <c r="B63" s="81" t="s">
        <v>300</v>
      </c>
      <c r="C63" s="81" t="s">
        <v>301</v>
      </c>
      <c r="D63" s="82" t="s">
        <v>304</v>
      </c>
      <c r="E63" s="88" t="s">
        <v>201</v>
      </c>
      <c r="F63" s="86"/>
      <c r="G63" s="86" t="s">
        <v>190</v>
      </c>
      <c r="H63" s="82" t="s">
        <v>305</v>
      </c>
      <c r="I63" s="30">
        <f>テーブル2[[#This Row],[No.]]</f>
        <v>60</v>
      </c>
      <c r="J63" s="30">
        <f>COUNTIF(C:C,テーブル2[[#This Row],[中分類]])</f>
        <v>7</v>
      </c>
      <c r="K63" s="30">
        <f>COUNTIF(D:D,テーブル2[[#This Row],[小分類]])</f>
        <v>1</v>
      </c>
    </row>
    <row r="64" spans="1:11" ht="30">
      <c r="A64" s="84">
        <f t="shared" si="0"/>
        <v>61</v>
      </c>
      <c r="B64" s="81" t="s">
        <v>300</v>
      </c>
      <c r="C64" s="81" t="s">
        <v>301</v>
      </c>
      <c r="D64" s="82" t="s">
        <v>306</v>
      </c>
      <c r="E64" s="88" t="s">
        <v>201</v>
      </c>
      <c r="F64" s="86"/>
      <c r="G64" s="86" t="s">
        <v>190</v>
      </c>
      <c r="H64" s="82" t="s">
        <v>307</v>
      </c>
      <c r="I64" s="30">
        <f>テーブル2[[#This Row],[No.]]</f>
        <v>61</v>
      </c>
      <c r="J64" s="30">
        <f>COUNTIF(C:C,テーブル2[[#This Row],[中分類]])</f>
        <v>7</v>
      </c>
      <c r="K64" s="30">
        <f>COUNTIF(D:D,テーブル2[[#This Row],[小分類]])</f>
        <v>1</v>
      </c>
    </row>
    <row r="65" spans="1:11" ht="105">
      <c r="A65" s="84">
        <f t="shared" si="0"/>
        <v>62</v>
      </c>
      <c r="B65" s="81" t="s">
        <v>300</v>
      </c>
      <c r="C65" s="81" t="s">
        <v>301</v>
      </c>
      <c r="D65" s="82" t="s">
        <v>308</v>
      </c>
      <c r="E65" s="88" t="s">
        <v>201</v>
      </c>
      <c r="F65" s="86"/>
      <c r="G65" s="86" t="s">
        <v>190</v>
      </c>
      <c r="H65" s="82" t="s">
        <v>309</v>
      </c>
      <c r="I65" s="30">
        <f>テーブル2[[#This Row],[No.]]</f>
        <v>62</v>
      </c>
      <c r="J65" s="30">
        <f>COUNTIF(C:C,テーブル2[[#This Row],[中分類]])</f>
        <v>7</v>
      </c>
      <c r="K65" s="30">
        <f>COUNTIF(D:D,テーブル2[[#This Row],[小分類]])</f>
        <v>1</v>
      </c>
    </row>
    <row r="66" spans="1:11" ht="30">
      <c r="A66" s="84">
        <f t="shared" si="0"/>
        <v>63</v>
      </c>
      <c r="B66" s="81" t="s">
        <v>300</v>
      </c>
      <c r="C66" s="81" t="s">
        <v>301</v>
      </c>
      <c r="D66" s="82" t="s">
        <v>310</v>
      </c>
      <c r="E66" s="85"/>
      <c r="F66" s="89"/>
      <c r="G66" s="86" t="s">
        <v>190</v>
      </c>
      <c r="H66" s="82" t="s">
        <v>311</v>
      </c>
      <c r="I66" s="30">
        <f>テーブル2[[#This Row],[No.]]</f>
        <v>63</v>
      </c>
      <c r="J66" s="30">
        <f>COUNTIF(C:C,テーブル2[[#This Row],[中分類]])</f>
        <v>7</v>
      </c>
      <c r="K66" s="30">
        <f>COUNTIF(D:D,テーブル2[[#This Row],[小分類]])</f>
        <v>1</v>
      </c>
    </row>
    <row r="67" spans="1:11" ht="75">
      <c r="A67" s="84">
        <f t="shared" si="0"/>
        <v>64</v>
      </c>
      <c r="B67" s="81" t="s">
        <v>300</v>
      </c>
      <c r="C67" s="81" t="s">
        <v>301</v>
      </c>
      <c r="D67" s="82" t="s">
        <v>312</v>
      </c>
      <c r="E67" s="88" t="s">
        <v>313</v>
      </c>
      <c r="F67" s="86"/>
      <c r="G67" s="86" t="s">
        <v>190</v>
      </c>
      <c r="H67" s="82" t="s">
        <v>314</v>
      </c>
      <c r="I67" s="30">
        <f>テーブル2[[#This Row],[No.]]</f>
        <v>64</v>
      </c>
      <c r="J67" s="30">
        <f>COUNTIF(C:C,テーブル2[[#This Row],[中分類]])</f>
        <v>7</v>
      </c>
      <c r="K67" s="30">
        <f>COUNTIF(D:D,テーブル2[[#This Row],[小分類]])</f>
        <v>1</v>
      </c>
    </row>
    <row r="68" spans="1:11" ht="30">
      <c r="A68" s="84">
        <f t="shared" si="0"/>
        <v>65</v>
      </c>
      <c r="B68" s="81" t="s">
        <v>300</v>
      </c>
      <c r="C68" s="81" t="s">
        <v>301</v>
      </c>
      <c r="D68" s="82" t="s">
        <v>315</v>
      </c>
      <c r="E68" s="88" t="s">
        <v>313</v>
      </c>
      <c r="F68" s="86"/>
      <c r="G68" s="86" t="s">
        <v>190</v>
      </c>
      <c r="H68" s="82"/>
      <c r="I68" s="30">
        <f>テーブル2[[#This Row],[No.]]</f>
        <v>65</v>
      </c>
      <c r="J68" s="30">
        <f>COUNTIF(C:C,テーブル2[[#This Row],[中分類]])</f>
        <v>7</v>
      </c>
      <c r="K68" s="30">
        <f>COUNTIF(D:D,テーブル2[[#This Row],[小分類]])</f>
        <v>1</v>
      </c>
    </row>
    <row r="69" spans="1:11" ht="60">
      <c r="A69" s="84">
        <f t="shared" si="0"/>
        <v>66</v>
      </c>
      <c r="B69" s="81" t="s">
        <v>300</v>
      </c>
      <c r="C69" s="82" t="s">
        <v>316</v>
      </c>
      <c r="D69" s="82" t="s">
        <v>317</v>
      </c>
      <c r="E69" s="88" t="s">
        <v>313</v>
      </c>
      <c r="F69" s="86"/>
      <c r="G69" s="86" t="s">
        <v>190</v>
      </c>
      <c r="H69" s="82" t="s">
        <v>318</v>
      </c>
      <c r="I69" s="30">
        <f>テーブル2[[#This Row],[No.]]</f>
        <v>66</v>
      </c>
      <c r="J69" s="30">
        <f>COUNTIF(C:C,テーブル2[[#This Row],[中分類]])</f>
        <v>4</v>
      </c>
      <c r="K69" s="30">
        <f>COUNTIF(D:D,テーブル2[[#This Row],[小分類]])</f>
        <v>1</v>
      </c>
    </row>
    <row r="70" spans="1:11" ht="30">
      <c r="A70" s="84">
        <f t="shared" si="0"/>
        <v>67</v>
      </c>
      <c r="B70" s="81" t="s">
        <v>300</v>
      </c>
      <c r="C70" s="81" t="s">
        <v>316</v>
      </c>
      <c r="D70" s="82" t="s">
        <v>319</v>
      </c>
      <c r="E70" s="88" t="s">
        <v>313</v>
      </c>
      <c r="F70" s="86"/>
      <c r="G70" s="86" t="s">
        <v>190</v>
      </c>
      <c r="H70" s="82" t="s">
        <v>320</v>
      </c>
      <c r="I70" s="30">
        <f>テーブル2[[#This Row],[No.]]</f>
        <v>67</v>
      </c>
      <c r="J70" s="30">
        <f>COUNTIF(C:C,テーブル2[[#This Row],[中分類]])</f>
        <v>4</v>
      </c>
      <c r="K70" s="30">
        <f>COUNTIF(D:D,テーブル2[[#This Row],[小分類]])</f>
        <v>1</v>
      </c>
    </row>
    <row r="71" spans="1:11" ht="30">
      <c r="A71" s="84">
        <f t="shared" si="0"/>
        <v>68</v>
      </c>
      <c r="B71" s="81" t="s">
        <v>300</v>
      </c>
      <c r="C71" s="81" t="s">
        <v>316</v>
      </c>
      <c r="D71" s="82" t="s">
        <v>321</v>
      </c>
      <c r="E71" s="88" t="s">
        <v>201</v>
      </c>
      <c r="F71" s="86"/>
      <c r="G71" s="86" t="s">
        <v>190</v>
      </c>
      <c r="H71" s="82" t="s">
        <v>320</v>
      </c>
      <c r="I71" s="30">
        <f>テーブル2[[#This Row],[No.]]</f>
        <v>68</v>
      </c>
      <c r="J71" s="30">
        <f>COUNTIF(C:C,テーブル2[[#This Row],[中分類]])</f>
        <v>4</v>
      </c>
      <c r="K71" s="30">
        <f>COUNTIF(D:D,テーブル2[[#This Row],[小分類]])</f>
        <v>1</v>
      </c>
    </row>
    <row r="72" spans="1:11" ht="30">
      <c r="A72" s="84">
        <f t="shared" si="0"/>
        <v>69</v>
      </c>
      <c r="B72" s="81" t="s">
        <v>300</v>
      </c>
      <c r="C72" s="81" t="s">
        <v>316</v>
      </c>
      <c r="D72" s="82" t="s">
        <v>322</v>
      </c>
      <c r="E72" s="88" t="s">
        <v>313</v>
      </c>
      <c r="F72" s="86"/>
      <c r="G72" s="86" t="s">
        <v>190</v>
      </c>
      <c r="H72" s="82" t="s">
        <v>323</v>
      </c>
      <c r="I72" s="30">
        <f>テーブル2[[#This Row],[No.]]</f>
        <v>69</v>
      </c>
      <c r="J72" s="30">
        <f>COUNTIF(C:C,テーブル2[[#This Row],[中分類]])</f>
        <v>4</v>
      </c>
      <c r="K72" s="30">
        <f>COUNTIF(D:D,テーブル2[[#This Row],[小分類]])</f>
        <v>1</v>
      </c>
    </row>
    <row r="73" spans="1:11" ht="30" customHeight="1">
      <c r="A73" s="84">
        <f t="shared" si="0"/>
        <v>70</v>
      </c>
      <c r="B73" s="81" t="s">
        <v>300</v>
      </c>
      <c r="C73" s="82" t="s">
        <v>324</v>
      </c>
      <c r="D73" s="82" t="s">
        <v>325</v>
      </c>
      <c r="E73" s="88" t="s">
        <v>194</v>
      </c>
      <c r="F73" s="86"/>
      <c r="G73" s="86" t="s">
        <v>190</v>
      </c>
      <c r="H73" s="82" t="s">
        <v>326</v>
      </c>
      <c r="I73" s="30">
        <f>テーブル2[[#This Row],[No.]]</f>
        <v>70</v>
      </c>
      <c r="J73" s="30">
        <f>COUNTIF(C:C,テーブル2[[#This Row],[中分類]])</f>
        <v>5</v>
      </c>
      <c r="K73" s="30">
        <f>COUNTIF(D:D,テーブル2[[#This Row],[小分類]])</f>
        <v>1</v>
      </c>
    </row>
    <row r="74" spans="1:11" ht="30" customHeight="1">
      <c r="A74" s="84">
        <f t="shared" si="0"/>
        <v>71</v>
      </c>
      <c r="B74" s="81" t="s">
        <v>300</v>
      </c>
      <c r="C74" s="81" t="s">
        <v>324</v>
      </c>
      <c r="D74" s="82" t="s">
        <v>327</v>
      </c>
      <c r="E74" s="88" t="s">
        <v>194</v>
      </c>
      <c r="F74" s="86"/>
      <c r="G74" s="86" t="s">
        <v>190</v>
      </c>
      <c r="H74" s="82" t="s">
        <v>326</v>
      </c>
      <c r="I74" s="30">
        <f>テーブル2[[#This Row],[No.]]</f>
        <v>71</v>
      </c>
      <c r="J74" s="30">
        <f>COUNTIF(C:C,テーブル2[[#This Row],[中分類]])</f>
        <v>5</v>
      </c>
      <c r="K74" s="30">
        <f>COUNTIF(D:D,テーブル2[[#This Row],[小分類]])</f>
        <v>1</v>
      </c>
    </row>
    <row r="75" spans="1:11" ht="30" customHeight="1">
      <c r="A75" s="84">
        <f t="shared" ref="A75:A138" si="1">ROW()-3</f>
        <v>72</v>
      </c>
      <c r="B75" s="81" t="s">
        <v>300</v>
      </c>
      <c r="C75" s="81" t="s">
        <v>324</v>
      </c>
      <c r="D75" s="82" t="s">
        <v>328</v>
      </c>
      <c r="E75" s="88" t="s">
        <v>194</v>
      </c>
      <c r="F75" s="86"/>
      <c r="G75" s="86" t="s">
        <v>190</v>
      </c>
      <c r="H75" s="82" t="s">
        <v>326</v>
      </c>
      <c r="I75" s="30">
        <f>テーブル2[[#This Row],[No.]]</f>
        <v>72</v>
      </c>
      <c r="J75" s="30">
        <f>COUNTIF(C:C,テーブル2[[#This Row],[中分類]])</f>
        <v>5</v>
      </c>
      <c r="K75" s="30">
        <f>COUNTIF(D:D,テーブル2[[#This Row],[小分類]])</f>
        <v>1</v>
      </c>
    </row>
    <row r="76" spans="1:11" ht="30" customHeight="1">
      <c r="A76" s="84">
        <f t="shared" si="1"/>
        <v>73</v>
      </c>
      <c r="B76" s="81" t="s">
        <v>300</v>
      </c>
      <c r="C76" s="81" t="s">
        <v>324</v>
      </c>
      <c r="D76" s="82" t="s">
        <v>329</v>
      </c>
      <c r="E76" s="88" t="s">
        <v>194</v>
      </c>
      <c r="F76" s="86"/>
      <c r="G76" s="86" t="s">
        <v>190</v>
      </c>
      <c r="H76" s="82" t="s">
        <v>326</v>
      </c>
      <c r="I76" s="30">
        <f>テーブル2[[#This Row],[No.]]</f>
        <v>73</v>
      </c>
      <c r="J76" s="30">
        <f>COUNTIF(C:C,テーブル2[[#This Row],[中分類]])</f>
        <v>5</v>
      </c>
      <c r="K76" s="30">
        <f>COUNTIF(D:D,テーブル2[[#This Row],[小分類]])</f>
        <v>1</v>
      </c>
    </row>
    <row r="77" spans="1:11" ht="30">
      <c r="A77" s="84">
        <f t="shared" si="1"/>
        <v>74</v>
      </c>
      <c r="B77" s="81" t="s">
        <v>300</v>
      </c>
      <c r="C77" s="81" t="s">
        <v>324</v>
      </c>
      <c r="D77" s="82" t="s">
        <v>330</v>
      </c>
      <c r="E77" s="88" t="s">
        <v>194</v>
      </c>
      <c r="F77" s="86"/>
      <c r="G77" s="86" t="s">
        <v>190</v>
      </c>
      <c r="H77" s="82" t="s">
        <v>331</v>
      </c>
      <c r="I77" s="30">
        <f>テーブル2[[#This Row],[No.]]</f>
        <v>74</v>
      </c>
      <c r="J77" s="30">
        <f>COUNTIF(C:C,テーブル2[[#This Row],[中分類]])</f>
        <v>5</v>
      </c>
      <c r="K77" s="30">
        <f>COUNTIF(D:D,テーブル2[[#This Row],[小分類]])</f>
        <v>1</v>
      </c>
    </row>
    <row r="78" spans="1:11">
      <c r="A78" s="84">
        <f t="shared" si="1"/>
        <v>75</v>
      </c>
      <c r="B78" s="82" t="s">
        <v>332</v>
      </c>
      <c r="C78" s="82" t="s">
        <v>333</v>
      </c>
      <c r="D78" s="82" t="s">
        <v>334</v>
      </c>
      <c r="E78" s="85"/>
      <c r="F78" s="86"/>
      <c r="G78" s="86" t="s">
        <v>190</v>
      </c>
      <c r="H78" s="82"/>
      <c r="I78" s="30">
        <f>テーブル2[[#This Row],[No.]]</f>
        <v>75</v>
      </c>
      <c r="J78" s="30">
        <f>COUNTIF(C:C,テーブル2[[#This Row],[中分類]])</f>
        <v>6</v>
      </c>
      <c r="K78" s="30">
        <f>COUNTIF(D:D,テーブル2[[#This Row],[小分類]])</f>
        <v>1</v>
      </c>
    </row>
    <row r="79" spans="1:11">
      <c r="A79" s="84">
        <f t="shared" si="1"/>
        <v>76</v>
      </c>
      <c r="B79" s="81" t="s">
        <v>332</v>
      </c>
      <c r="C79" s="81" t="s">
        <v>333</v>
      </c>
      <c r="D79" s="82" t="s">
        <v>335</v>
      </c>
      <c r="E79" s="88" t="s">
        <v>201</v>
      </c>
      <c r="F79" s="86"/>
      <c r="G79" s="86" t="s">
        <v>190</v>
      </c>
      <c r="H79" s="82" t="s">
        <v>336</v>
      </c>
      <c r="I79" s="30">
        <f>テーブル2[[#This Row],[No.]]</f>
        <v>76</v>
      </c>
      <c r="J79" s="30">
        <f>COUNTIF(C:C,テーブル2[[#This Row],[中分類]])</f>
        <v>6</v>
      </c>
      <c r="K79" s="30">
        <f>COUNTIF(D:D,テーブル2[[#This Row],[小分類]])</f>
        <v>1</v>
      </c>
    </row>
    <row r="80" spans="1:11">
      <c r="A80" s="84">
        <f t="shared" si="1"/>
        <v>77</v>
      </c>
      <c r="B80" s="81" t="s">
        <v>332</v>
      </c>
      <c r="C80" s="81" t="s">
        <v>333</v>
      </c>
      <c r="D80" s="82" t="s">
        <v>337</v>
      </c>
      <c r="E80" s="88" t="s">
        <v>201</v>
      </c>
      <c r="F80" s="86"/>
      <c r="G80" s="86" t="s">
        <v>190</v>
      </c>
      <c r="H80" s="82" t="s">
        <v>338</v>
      </c>
      <c r="I80" s="30">
        <f>テーブル2[[#This Row],[No.]]</f>
        <v>77</v>
      </c>
      <c r="J80" s="30">
        <f>COUNTIF(C:C,テーブル2[[#This Row],[中分類]])</f>
        <v>6</v>
      </c>
      <c r="K80" s="30">
        <f>COUNTIF(D:D,テーブル2[[#This Row],[小分類]])</f>
        <v>1</v>
      </c>
    </row>
    <row r="81" spans="1:11">
      <c r="A81" s="84">
        <f t="shared" si="1"/>
        <v>78</v>
      </c>
      <c r="B81" s="81" t="s">
        <v>332</v>
      </c>
      <c r="C81" s="81" t="s">
        <v>333</v>
      </c>
      <c r="D81" s="82" t="s">
        <v>339</v>
      </c>
      <c r="E81" s="88" t="s">
        <v>201</v>
      </c>
      <c r="F81" s="86"/>
      <c r="G81" s="86" t="s">
        <v>190</v>
      </c>
      <c r="H81" s="82" t="s">
        <v>336</v>
      </c>
      <c r="I81" s="30">
        <f>テーブル2[[#This Row],[No.]]</f>
        <v>78</v>
      </c>
      <c r="J81" s="30">
        <f>COUNTIF(C:C,テーブル2[[#This Row],[中分類]])</f>
        <v>6</v>
      </c>
      <c r="K81" s="30">
        <f>COUNTIF(D:D,テーブル2[[#This Row],[小分類]])</f>
        <v>1</v>
      </c>
    </row>
    <row r="82" spans="1:11">
      <c r="A82" s="84">
        <f t="shared" si="1"/>
        <v>79</v>
      </c>
      <c r="B82" s="81" t="s">
        <v>332</v>
      </c>
      <c r="C82" s="81" t="s">
        <v>333</v>
      </c>
      <c r="D82" s="82" t="s">
        <v>340</v>
      </c>
      <c r="E82" s="88" t="s">
        <v>201</v>
      </c>
      <c r="F82" s="86"/>
      <c r="G82" s="86" t="s">
        <v>190</v>
      </c>
      <c r="H82" s="82" t="s">
        <v>202</v>
      </c>
      <c r="I82" s="30">
        <f>テーブル2[[#This Row],[No.]]</f>
        <v>79</v>
      </c>
      <c r="J82" s="30">
        <f>COUNTIF(C:C,テーブル2[[#This Row],[中分類]])</f>
        <v>6</v>
      </c>
      <c r="K82" s="30">
        <f>COUNTIF(D:D,テーブル2[[#This Row],[小分類]])</f>
        <v>1</v>
      </c>
    </row>
    <row r="83" spans="1:11" ht="30">
      <c r="A83" s="84">
        <f t="shared" si="1"/>
        <v>80</v>
      </c>
      <c r="B83" s="81" t="s">
        <v>332</v>
      </c>
      <c r="C83" s="81" t="s">
        <v>333</v>
      </c>
      <c r="D83" s="82" t="s">
        <v>341</v>
      </c>
      <c r="E83" s="88" t="s">
        <v>201</v>
      </c>
      <c r="F83" s="86"/>
      <c r="G83" s="86" t="s">
        <v>190</v>
      </c>
      <c r="H83" s="82" t="s">
        <v>342</v>
      </c>
      <c r="I83" s="30">
        <f>テーブル2[[#This Row],[No.]]</f>
        <v>80</v>
      </c>
      <c r="J83" s="30">
        <f>COUNTIF(C:C,テーブル2[[#This Row],[中分類]])</f>
        <v>6</v>
      </c>
      <c r="K83" s="30">
        <f>COUNTIF(D:D,テーブル2[[#This Row],[小分類]])</f>
        <v>1</v>
      </c>
    </row>
    <row r="84" spans="1:11" ht="30">
      <c r="A84" s="84">
        <f t="shared" si="1"/>
        <v>81</v>
      </c>
      <c r="B84" s="81" t="s">
        <v>332</v>
      </c>
      <c r="C84" s="82" t="s">
        <v>343</v>
      </c>
      <c r="D84" s="82" t="s">
        <v>344</v>
      </c>
      <c r="E84" s="88" t="s">
        <v>194</v>
      </c>
      <c r="F84" s="86"/>
      <c r="G84" s="86" t="s">
        <v>190</v>
      </c>
      <c r="H84" s="82" t="s">
        <v>345</v>
      </c>
      <c r="I84" s="30">
        <f>テーブル2[[#This Row],[No.]]</f>
        <v>81</v>
      </c>
      <c r="J84" s="30">
        <f>COUNTIF(C:C,テーブル2[[#This Row],[中分類]])</f>
        <v>3</v>
      </c>
      <c r="K84" s="30">
        <f>COUNTIF(D:D,テーブル2[[#This Row],[小分類]])</f>
        <v>1</v>
      </c>
    </row>
    <row r="85" spans="1:11" ht="45">
      <c r="A85" s="84">
        <f t="shared" si="1"/>
        <v>82</v>
      </c>
      <c r="B85" s="81" t="s">
        <v>332</v>
      </c>
      <c r="C85" s="81" t="s">
        <v>343</v>
      </c>
      <c r="D85" s="82" t="s">
        <v>346</v>
      </c>
      <c r="E85" s="88" t="s">
        <v>194</v>
      </c>
      <c r="F85" s="86"/>
      <c r="G85" s="86" t="s">
        <v>190</v>
      </c>
      <c r="H85" s="82" t="s">
        <v>347</v>
      </c>
      <c r="I85" s="30">
        <f>テーブル2[[#This Row],[No.]]</f>
        <v>82</v>
      </c>
      <c r="J85" s="30">
        <f>COUNTIF(C:C,テーブル2[[#This Row],[中分類]])</f>
        <v>3</v>
      </c>
      <c r="K85" s="30">
        <f>COUNTIF(D:D,テーブル2[[#This Row],[小分類]])</f>
        <v>1</v>
      </c>
    </row>
    <row r="86" spans="1:11" ht="30">
      <c r="A86" s="84">
        <f t="shared" si="1"/>
        <v>83</v>
      </c>
      <c r="B86" s="81" t="s">
        <v>332</v>
      </c>
      <c r="C86" s="81" t="s">
        <v>343</v>
      </c>
      <c r="D86" s="82" t="s">
        <v>348</v>
      </c>
      <c r="E86" s="88" t="s">
        <v>201</v>
      </c>
      <c r="F86" s="86"/>
      <c r="G86" s="86" t="s">
        <v>190</v>
      </c>
      <c r="H86" s="82" t="s">
        <v>349</v>
      </c>
      <c r="I86" s="30">
        <f>テーブル2[[#This Row],[No.]]</f>
        <v>83</v>
      </c>
      <c r="J86" s="30">
        <f>COUNTIF(C:C,テーブル2[[#This Row],[中分類]])</f>
        <v>3</v>
      </c>
      <c r="K86" s="30">
        <f>COUNTIF(D:D,テーブル2[[#This Row],[小分類]])</f>
        <v>1</v>
      </c>
    </row>
    <row r="87" spans="1:11" ht="45">
      <c r="A87" s="84">
        <f t="shared" si="1"/>
        <v>84</v>
      </c>
      <c r="B87" s="81" t="s">
        <v>332</v>
      </c>
      <c r="C87" s="82" t="s">
        <v>350</v>
      </c>
      <c r="D87" s="82" t="s">
        <v>351</v>
      </c>
      <c r="E87" s="88" t="s">
        <v>298</v>
      </c>
      <c r="F87" s="86"/>
      <c r="G87" s="86" t="s">
        <v>190</v>
      </c>
      <c r="H87" s="82" t="s">
        <v>352</v>
      </c>
      <c r="I87" s="30">
        <f>テーブル2[[#This Row],[No.]]</f>
        <v>84</v>
      </c>
      <c r="J87" s="30">
        <f>COUNTIF(C:C,テーブル2[[#This Row],[中分類]])</f>
        <v>4</v>
      </c>
      <c r="K87" s="30">
        <f>COUNTIF(D:D,テーブル2[[#This Row],[小分類]])</f>
        <v>1</v>
      </c>
    </row>
    <row r="88" spans="1:11" ht="30">
      <c r="A88" s="84">
        <f t="shared" si="1"/>
        <v>85</v>
      </c>
      <c r="B88" s="81" t="s">
        <v>332</v>
      </c>
      <c r="C88" s="81" t="s">
        <v>350</v>
      </c>
      <c r="D88" s="82" t="s">
        <v>353</v>
      </c>
      <c r="E88" s="88" t="s">
        <v>194</v>
      </c>
      <c r="F88" s="86"/>
      <c r="G88" s="86" t="s">
        <v>190</v>
      </c>
      <c r="H88" s="82" t="s">
        <v>354</v>
      </c>
      <c r="I88" s="30">
        <f>テーブル2[[#This Row],[No.]]</f>
        <v>85</v>
      </c>
      <c r="J88" s="30">
        <f>COUNTIF(C:C,テーブル2[[#This Row],[中分類]])</f>
        <v>4</v>
      </c>
      <c r="K88" s="30">
        <f>COUNTIF(D:D,テーブル2[[#This Row],[小分類]])</f>
        <v>1</v>
      </c>
    </row>
    <row r="89" spans="1:11">
      <c r="A89" s="84">
        <f t="shared" si="1"/>
        <v>86</v>
      </c>
      <c r="B89" s="81" t="s">
        <v>332</v>
      </c>
      <c r="C89" s="81" t="s">
        <v>350</v>
      </c>
      <c r="D89" s="82" t="s">
        <v>355</v>
      </c>
      <c r="E89" s="88" t="s">
        <v>194</v>
      </c>
      <c r="F89" s="86"/>
      <c r="G89" s="86" t="s">
        <v>190</v>
      </c>
      <c r="H89" s="82" t="s">
        <v>354</v>
      </c>
      <c r="I89" s="30">
        <f>テーブル2[[#This Row],[No.]]</f>
        <v>86</v>
      </c>
      <c r="J89" s="30">
        <f>COUNTIF(C:C,テーブル2[[#This Row],[中分類]])</f>
        <v>4</v>
      </c>
      <c r="K89" s="30">
        <f>COUNTIF(D:D,テーブル2[[#This Row],[小分類]])</f>
        <v>1</v>
      </c>
    </row>
    <row r="90" spans="1:11" ht="30">
      <c r="A90" s="84">
        <f>ROW()-3</f>
        <v>87</v>
      </c>
      <c r="B90" s="81" t="s">
        <v>332</v>
      </c>
      <c r="C90" s="81" t="s">
        <v>350</v>
      </c>
      <c r="D90" s="82" t="s">
        <v>356</v>
      </c>
      <c r="E90" s="88" t="s">
        <v>194</v>
      </c>
      <c r="F90" s="86"/>
      <c r="G90" s="86" t="s">
        <v>190</v>
      </c>
      <c r="H90" s="82" t="s">
        <v>357</v>
      </c>
      <c r="I90" s="108">
        <f>テーブル2[[#This Row],[No.]]</f>
        <v>87</v>
      </c>
      <c r="J90" s="30">
        <f>COUNTIF(C:C,テーブル2[[#This Row],[中分類]])</f>
        <v>4</v>
      </c>
      <c r="K90" s="30">
        <f>COUNTIF(D:D,テーブル2[[#This Row],[小分類]])</f>
        <v>1</v>
      </c>
    </row>
    <row r="91" spans="1:11" ht="30">
      <c r="A91" s="84">
        <f t="shared" si="1"/>
        <v>88</v>
      </c>
      <c r="B91" s="81" t="s">
        <v>332</v>
      </c>
      <c r="C91" s="82" t="s">
        <v>358</v>
      </c>
      <c r="D91" s="82" t="s">
        <v>359</v>
      </c>
      <c r="E91" s="88" t="s">
        <v>194</v>
      </c>
      <c r="F91" s="86"/>
      <c r="G91" s="86" t="s">
        <v>190</v>
      </c>
      <c r="H91" s="82" t="s">
        <v>360</v>
      </c>
      <c r="I91" s="30">
        <f>テーブル2[[#This Row],[No.]]</f>
        <v>88</v>
      </c>
      <c r="J91" s="30">
        <f>COUNTIF(C:C,テーブル2[[#This Row],[中分類]])</f>
        <v>11</v>
      </c>
      <c r="K91" s="30">
        <f>COUNTIF(D:D,テーブル2[[#This Row],[小分類]])</f>
        <v>1</v>
      </c>
    </row>
    <row r="92" spans="1:11" ht="30">
      <c r="A92" s="84">
        <f t="shared" si="1"/>
        <v>89</v>
      </c>
      <c r="B92" s="81" t="s">
        <v>332</v>
      </c>
      <c r="C92" s="81" t="s">
        <v>358</v>
      </c>
      <c r="D92" s="82" t="s">
        <v>361</v>
      </c>
      <c r="E92" s="88" t="s">
        <v>194</v>
      </c>
      <c r="F92" s="86"/>
      <c r="G92" s="86" t="s">
        <v>190</v>
      </c>
      <c r="H92" s="82" t="s">
        <v>362</v>
      </c>
      <c r="I92" s="30">
        <f>テーブル2[[#This Row],[No.]]</f>
        <v>89</v>
      </c>
      <c r="J92" s="30">
        <f>COUNTIF(C:C,テーブル2[[#This Row],[中分類]])</f>
        <v>11</v>
      </c>
      <c r="K92" s="30">
        <f>COUNTIF(D:D,テーブル2[[#This Row],[小分類]])</f>
        <v>1</v>
      </c>
    </row>
    <row r="93" spans="1:11" ht="30">
      <c r="A93" s="84">
        <f t="shared" si="1"/>
        <v>90</v>
      </c>
      <c r="B93" s="81" t="s">
        <v>332</v>
      </c>
      <c r="C93" s="81" t="s">
        <v>358</v>
      </c>
      <c r="D93" s="82" t="s">
        <v>363</v>
      </c>
      <c r="E93" s="88" t="s">
        <v>201</v>
      </c>
      <c r="F93" s="86"/>
      <c r="G93" s="86" t="s">
        <v>190</v>
      </c>
      <c r="H93" s="82" t="s">
        <v>364</v>
      </c>
      <c r="I93" s="30">
        <f>テーブル2[[#This Row],[No.]]</f>
        <v>90</v>
      </c>
      <c r="J93" s="30">
        <f>COUNTIF(C:C,テーブル2[[#This Row],[中分類]])</f>
        <v>11</v>
      </c>
      <c r="K93" s="30">
        <f>COUNTIF(D:D,テーブル2[[#This Row],[小分類]])</f>
        <v>1</v>
      </c>
    </row>
    <row r="94" spans="1:11" ht="30">
      <c r="A94" s="84">
        <f t="shared" si="1"/>
        <v>91</v>
      </c>
      <c r="B94" s="81" t="s">
        <v>332</v>
      </c>
      <c r="C94" s="81" t="s">
        <v>358</v>
      </c>
      <c r="D94" s="82" t="s">
        <v>365</v>
      </c>
      <c r="E94" s="88" t="s">
        <v>201</v>
      </c>
      <c r="F94" s="86"/>
      <c r="G94" s="86" t="s">
        <v>190</v>
      </c>
      <c r="H94" s="82" t="s">
        <v>336</v>
      </c>
      <c r="I94" s="30">
        <f>テーブル2[[#This Row],[No.]]</f>
        <v>91</v>
      </c>
      <c r="J94" s="30">
        <f>COUNTIF(C:C,テーブル2[[#This Row],[中分類]])</f>
        <v>11</v>
      </c>
      <c r="K94" s="30">
        <f>COUNTIF(D:D,テーブル2[[#This Row],[小分類]])</f>
        <v>1</v>
      </c>
    </row>
    <row r="95" spans="1:11">
      <c r="A95" s="84">
        <f t="shared" si="1"/>
        <v>92</v>
      </c>
      <c r="B95" s="81" t="s">
        <v>332</v>
      </c>
      <c r="C95" s="81" t="s">
        <v>358</v>
      </c>
      <c r="D95" s="82" t="s">
        <v>366</v>
      </c>
      <c r="E95" s="88" t="s">
        <v>201</v>
      </c>
      <c r="F95" s="86"/>
      <c r="G95" s="86" t="s">
        <v>190</v>
      </c>
      <c r="H95" s="82"/>
      <c r="I95" s="30">
        <f>テーブル2[[#This Row],[No.]]</f>
        <v>92</v>
      </c>
      <c r="J95" s="30">
        <f>COUNTIF(C:C,テーブル2[[#This Row],[中分類]])</f>
        <v>11</v>
      </c>
      <c r="K95" s="30">
        <f>COUNTIF(D:D,テーブル2[[#This Row],[小分類]])</f>
        <v>1</v>
      </c>
    </row>
    <row r="96" spans="1:11">
      <c r="A96" s="84">
        <f t="shared" si="1"/>
        <v>93</v>
      </c>
      <c r="B96" s="81" t="s">
        <v>332</v>
      </c>
      <c r="C96" s="81" t="s">
        <v>358</v>
      </c>
      <c r="D96" s="82" t="s">
        <v>367</v>
      </c>
      <c r="E96" s="88" t="s">
        <v>201</v>
      </c>
      <c r="F96" s="86"/>
      <c r="G96" s="86" t="s">
        <v>190</v>
      </c>
      <c r="H96" s="82"/>
      <c r="I96" s="30">
        <f>テーブル2[[#This Row],[No.]]</f>
        <v>93</v>
      </c>
      <c r="J96" s="30">
        <f>COUNTIF(C:C,テーブル2[[#This Row],[中分類]])</f>
        <v>11</v>
      </c>
      <c r="K96" s="30">
        <f>COUNTIF(D:D,テーブル2[[#This Row],[小分類]])</f>
        <v>1</v>
      </c>
    </row>
    <row r="97" spans="1:11">
      <c r="A97" s="84">
        <f t="shared" si="1"/>
        <v>94</v>
      </c>
      <c r="B97" s="81" t="s">
        <v>332</v>
      </c>
      <c r="C97" s="81" t="s">
        <v>358</v>
      </c>
      <c r="D97" s="82" t="s">
        <v>368</v>
      </c>
      <c r="E97" s="88" t="s">
        <v>201</v>
      </c>
      <c r="F97" s="86"/>
      <c r="G97" s="86" t="s">
        <v>190</v>
      </c>
      <c r="H97" s="82" t="s">
        <v>336</v>
      </c>
      <c r="I97" s="30">
        <f>テーブル2[[#This Row],[No.]]</f>
        <v>94</v>
      </c>
      <c r="J97" s="30">
        <f>COUNTIF(C:C,テーブル2[[#This Row],[中分類]])</f>
        <v>11</v>
      </c>
      <c r="K97" s="30">
        <f>COUNTIF(D:D,テーブル2[[#This Row],[小分類]])</f>
        <v>1</v>
      </c>
    </row>
    <row r="98" spans="1:11">
      <c r="A98" s="84">
        <f t="shared" si="1"/>
        <v>95</v>
      </c>
      <c r="B98" s="81" t="s">
        <v>332</v>
      </c>
      <c r="C98" s="81" t="s">
        <v>358</v>
      </c>
      <c r="D98" s="82" t="s">
        <v>369</v>
      </c>
      <c r="E98" s="88" t="s">
        <v>201</v>
      </c>
      <c r="F98" s="86"/>
      <c r="G98" s="86" t="s">
        <v>190</v>
      </c>
      <c r="H98" s="82"/>
      <c r="I98" s="30">
        <f>テーブル2[[#This Row],[No.]]</f>
        <v>95</v>
      </c>
      <c r="J98" s="30">
        <f>COUNTIF(C:C,テーブル2[[#This Row],[中分類]])</f>
        <v>11</v>
      </c>
      <c r="K98" s="30">
        <f>COUNTIF(D:D,テーブル2[[#This Row],[小分類]])</f>
        <v>1</v>
      </c>
    </row>
    <row r="99" spans="1:11" ht="30">
      <c r="A99" s="84">
        <f t="shared" si="1"/>
        <v>96</v>
      </c>
      <c r="B99" s="81" t="s">
        <v>332</v>
      </c>
      <c r="C99" s="81" t="s">
        <v>358</v>
      </c>
      <c r="D99" s="82" t="s">
        <v>370</v>
      </c>
      <c r="E99" s="88" t="s">
        <v>201</v>
      </c>
      <c r="F99" s="86"/>
      <c r="G99" s="86" t="s">
        <v>190</v>
      </c>
      <c r="H99" s="82"/>
      <c r="I99" s="30">
        <f>テーブル2[[#This Row],[No.]]</f>
        <v>96</v>
      </c>
      <c r="J99" s="30">
        <f>COUNTIF(C:C,テーブル2[[#This Row],[中分類]])</f>
        <v>11</v>
      </c>
      <c r="K99" s="30">
        <f>COUNTIF(D:D,テーブル2[[#This Row],[小分類]])</f>
        <v>1</v>
      </c>
    </row>
    <row r="100" spans="1:11" ht="30">
      <c r="A100" s="84">
        <f t="shared" si="1"/>
        <v>97</v>
      </c>
      <c r="B100" s="81" t="s">
        <v>332</v>
      </c>
      <c r="C100" s="81" t="s">
        <v>358</v>
      </c>
      <c r="D100" s="82" t="s">
        <v>371</v>
      </c>
      <c r="E100" s="88" t="s">
        <v>201</v>
      </c>
      <c r="F100" s="86"/>
      <c r="G100" s="86" t="s">
        <v>190</v>
      </c>
      <c r="H100" s="82" t="s">
        <v>336</v>
      </c>
      <c r="I100" s="30">
        <f>テーブル2[[#This Row],[No.]]</f>
        <v>97</v>
      </c>
      <c r="J100" s="30">
        <f>COUNTIF(C:C,テーブル2[[#This Row],[中分類]])</f>
        <v>11</v>
      </c>
      <c r="K100" s="30">
        <f>COUNTIF(D:D,テーブル2[[#This Row],[小分類]])</f>
        <v>1</v>
      </c>
    </row>
    <row r="101" spans="1:11" ht="30">
      <c r="A101" s="84">
        <f t="shared" si="1"/>
        <v>98</v>
      </c>
      <c r="B101" s="81" t="s">
        <v>332</v>
      </c>
      <c r="C101" s="81" t="s">
        <v>358</v>
      </c>
      <c r="D101" s="82" t="s">
        <v>372</v>
      </c>
      <c r="E101" s="88" t="s">
        <v>201</v>
      </c>
      <c r="F101" s="86"/>
      <c r="G101" s="86" t="s">
        <v>190</v>
      </c>
      <c r="H101" s="82"/>
      <c r="I101" s="30">
        <f>テーブル2[[#This Row],[No.]]</f>
        <v>98</v>
      </c>
      <c r="J101" s="30">
        <f>COUNTIF(C:C,テーブル2[[#This Row],[中分類]])</f>
        <v>11</v>
      </c>
      <c r="K101" s="30">
        <f>COUNTIF(D:D,テーブル2[[#This Row],[小分類]])</f>
        <v>1</v>
      </c>
    </row>
    <row r="102" spans="1:11" ht="30">
      <c r="A102" s="84">
        <f t="shared" si="1"/>
        <v>99</v>
      </c>
      <c r="B102" s="81" t="s">
        <v>332</v>
      </c>
      <c r="C102" s="82" t="s">
        <v>373</v>
      </c>
      <c r="D102" s="82" t="s">
        <v>374</v>
      </c>
      <c r="E102" s="88" t="s">
        <v>298</v>
      </c>
      <c r="F102" s="86"/>
      <c r="G102" s="86" t="s">
        <v>190</v>
      </c>
      <c r="H102" s="82" t="s">
        <v>375</v>
      </c>
      <c r="I102" s="30">
        <f>テーブル2[[#This Row],[No.]]</f>
        <v>99</v>
      </c>
      <c r="J102" s="30">
        <f>COUNTIF(C:C,テーブル2[[#This Row],[中分類]])</f>
        <v>1</v>
      </c>
      <c r="K102" s="30">
        <f>COUNTIF(D:D,テーブル2[[#This Row],[小分類]])</f>
        <v>1</v>
      </c>
    </row>
    <row r="103" spans="1:11" ht="30">
      <c r="A103" s="84">
        <f t="shared" si="1"/>
        <v>100</v>
      </c>
      <c r="B103" s="81" t="s">
        <v>332</v>
      </c>
      <c r="C103" s="82" t="s">
        <v>376</v>
      </c>
      <c r="D103" s="82" t="s">
        <v>377</v>
      </c>
      <c r="E103" s="88" t="s">
        <v>194</v>
      </c>
      <c r="F103" s="86"/>
      <c r="G103" s="86" t="s">
        <v>190</v>
      </c>
      <c r="H103" s="82" t="s">
        <v>378</v>
      </c>
      <c r="I103" s="30">
        <f>テーブル2[[#This Row],[No.]]</f>
        <v>100</v>
      </c>
      <c r="J103" s="30">
        <f>COUNTIF(C:C,テーブル2[[#This Row],[中分類]])</f>
        <v>1</v>
      </c>
      <c r="K103" s="30">
        <f>COUNTIF(D:D,テーブル2[[#This Row],[小分類]])</f>
        <v>1</v>
      </c>
    </row>
    <row r="104" spans="1:11">
      <c r="A104" s="84">
        <f t="shared" si="1"/>
        <v>101</v>
      </c>
      <c r="B104" s="81" t="s">
        <v>332</v>
      </c>
      <c r="C104" s="82" t="s">
        <v>379</v>
      </c>
      <c r="D104" s="82" t="s">
        <v>380</v>
      </c>
      <c r="E104" s="88" t="s">
        <v>201</v>
      </c>
      <c r="F104" s="86"/>
      <c r="G104" s="86" t="s">
        <v>190</v>
      </c>
      <c r="H104" s="82"/>
      <c r="I104" s="30">
        <f>テーブル2[[#This Row],[No.]]</f>
        <v>101</v>
      </c>
      <c r="J104" s="30">
        <f>COUNTIF(C:C,テーブル2[[#This Row],[中分類]])</f>
        <v>3</v>
      </c>
      <c r="K104" s="30">
        <f>COUNTIF(D:D,テーブル2[[#This Row],[小分類]])</f>
        <v>1</v>
      </c>
    </row>
    <row r="105" spans="1:11" ht="30">
      <c r="A105" s="84">
        <f t="shared" si="1"/>
        <v>102</v>
      </c>
      <c r="B105" s="81" t="s">
        <v>332</v>
      </c>
      <c r="C105" s="81" t="s">
        <v>379</v>
      </c>
      <c r="D105" s="82" t="s">
        <v>381</v>
      </c>
      <c r="E105" s="88" t="s">
        <v>201</v>
      </c>
      <c r="F105" s="86"/>
      <c r="G105" s="86" t="s">
        <v>190</v>
      </c>
      <c r="H105" s="82" t="s">
        <v>382</v>
      </c>
      <c r="I105" s="30">
        <f>テーブル2[[#This Row],[No.]]</f>
        <v>102</v>
      </c>
      <c r="J105" s="30">
        <f>COUNTIF(C:C,テーブル2[[#This Row],[中分類]])</f>
        <v>3</v>
      </c>
      <c r="K105" s="30">
        <f>COUNTIF(D:D,テーブル2[[#This Row],[小分類]])</f>
        <v>1</v>
      </c>
    </row>
    <row r="106" spans="1:11">
      <c r="A106" s="84">
        <f t="shared" si="1"/>
        <v>103</v>
      </c>
      <c r="B106" s="81" t="s">
        <v>332</v>
      </c>
      <c r="C106" s="81" t="s">
        <v>379</v>
      </c>
      <c r="D106" s="82" t="s">
        <v>383</v>
      </c>
      <c r="E106" s="88" t="s">
        <v>194</v>
      </c>
      <c r="F106" s="86"/>
      <c r="G106" s="86" t="s">
        <v>190</v>
      </c>
      <c r="H106" s="82"/>
      <c r="I106" s="30">
        <f>テーブル2[[#This Row],[No.]]</f>
        <v>103</v>
      </c>
      <c r="J106" s="30">
        <f>COUNTIF(C:C,テーブル2[[#This Row],[中分類]])</f>
        <v>3</v>
      </c>
      <c r="K106" s="30">
        <f>COUNTIF(D:D,テーブル2[[#This Row],[小分類]])</f>
        <v>1</v>
      </c>
    </row>
    <row r="107" spans="1:11">
      <c r="A107" s="84">
        <f t="shared" si="1"/>
        <v>104</v>
      </c>
      <c r="B107" s="81" t="s">
        <v>332</v>
      </c>
      <c r="C107" s="82" t="s">
        <v>384</v>
      </c>
      <c r="D107" s="82" t="s">
        <v>385</v>
      </c>
      <c r="E107" s="88" t="s">
        <v>201</v>
      </c>
      <c r="F107" s="86"/>
      <c r="G107" s="86" t="s">
        <v>190</v>
      </c>
      <c r="H107" s="82" t="s">
        <v>336</v>
      </c>
      <c r="I107" s="30">
        <f>テーブル2[[#This Row],[No.]]</f>
        <v>104</v>
      </c>
      <c r="J107" s="30">
        <f>COUNTIF(C:C,テーブル2[[#This Row],[中分類]])</f>
        <v>2</v>
      </c>
      <c r="K107" s="30">
        <f>COUNTIF(D:D,テーブル2[[#This Row],[小分類]])</f>
        <v>1</v>
      </c>
    </row>
    <row r="108" spans="1:11" ht="45">
      <c r="A108" s="84">
        <f t="shared" si="1"/>
        <v>105</v>
      </c>
      <c r="B108" s="81" t="s">
        <v>332</v>
      </c>
      <c r="C108" s="81" t="s">
        <v>384</v>
      </c>
      <c r="D108" s="82" t="s">
        <v>386</v>
      </c>
      <c r="E108" s="88" t="s">
        <v>197</v>
      </c>
      <c r="F108" s="86"/>
      <c r="G108" s="86" t="s">
        <v>190</v>
      </c>
      <c r="H108" s="82" t="s">
        <v>387</v>
      </c>
      <c r="I108" s="30">
        <f>テーブル2[[#This Row],[No.]]</f>
        <v>105</v>
      </c>
      <c r="J108" s="30">
        <f>COUNTIF(C:C,テーブル2[[#This Row],[中分類]])</f>
        <v>2</v>
      </c>
      <c r="K108" s="30">
        <f>COUNTIF(D:D,テーブル2[[#This Row],[小分類]])</f>
        <v>1</v>
      </c>
    </row>
    <row r="109" spans="1:11">
      <c r="A109" s="84">
        <f t="shared" si="1"/>
        <v>106</v>
      </c>
      <c r="B109" s="81" t="s">
        <v>332</v>
      </c>
      <c r="C109" s="82" t="s">
        <v>388</v>
      </c>
      <c r="D109" s="82" t="s">
        <v>389</v>
      </c>
      <c r="E109" s="88" t="s">
        <v>194</v>
      </c>
      <c r="F109" s="86"/>
      <c r="G109" s="86" t="s">
        <v>190</v>
      </c>
      <c r="H109" s="82" t="s">
        <v>390</v>
      </c>
      <c r="I109" s="30">
        <f>テーブル2[[#This Row],[No.]]</f>
        <v>106</v>
      </c>
      <c r="J109" s="30">
        <f>COUNTIF(C:C,テーブル2[[#This Row],[中分類]])</f>
        <v>8</v>
      </c>
      <c r="K109" s="30">
        <f>COUNTIF(D:D,テーブル2[[#This Row],[小分類]])</f>
        <v>1</v>
      </c>
    </row>
    <row r="110" spans="1:11">
      <c r="A110" s="84">
        <f t="shared" si="1"/>
        <v>107</v>
      </c>
      <c r="B110" s="81" t="s">
        <v>332</v>
      </c>
      <c r="C110" s="81" t="s">
        <v>388</v>
      </c>
      <c r="D110" s="82" t="s">
        <v>391</v>
      </c>
      <c r="E110" s="88" t="s">
        <v>194</v>
      </c>
      <c r="F110" s="86"/>
      <c r="G110" s="86" t="s">
        <v>190</v>
      </c>
      <c r="H110" s="82" t="s">
        <v>390</v>
      </c>
      <c r="I110" s="30">
        <f>テーブル2[[#This Row],[No.]]</f>
        <v>107</v>
      </c>
      <c r="J110" s="30">
        <f>COUNTIF(C:C,テーブル2[[#This Row],[中分類]])</f>
        <v>8</v>
      </c>
      <c r="K110" s="30">
        <f>COUNTIF(D:D,テーブル2[[#This Row],[小分類]])</f>
        <v>1</v>
      </c>
    </row>
    <row r="111" spans="1:11">
      <c r="A111" s="84">
        <f t="shared" si="1"/>
        <v>108</v>
      </c>
      <c r="B111" s="81" t="s">
        <v>332</v>
      </c>
      <c r="C111" s="81" t="s">
        <v>388</v>
      </c>
      <c r="D111" s="82" t="s">
        <v>392</v>
      </c>
      <c r="E111" s="85"/>
      <c r="F111" s="86"/>
      <c r="G111" s="86" t="s">
        <v>190</v>
      </c>
      <c r="H111" s="82" t="s">
        <v>393</v>
      </c>
      <c r="I111" s="30">
        <f>テーブル2[[#This Row],[No.]]</f>
        <v>108</v>
      </c>
      <c r="J111" s="30">
        <f>COUNTIF(C:C,テーブル2[[#This Row],[中分類]])</f>
        <v>8</v>
      </c>
      <c r="K111" s="30">
        <f>COUNTIF(D:D,テーブル2[[#This Row],[小分類]])</f>
        <v>1</v>
      </c>
    </row>
    <row r="112" spans="1:11" ht="60">
      <c r="A112" s="84">
        <f t="shared" si="1"/>
        <v>109</v>
      </c>
      <c r="B112" s="81" t="s">
        <v>332</v>
      </c>
      <c r="C112" s="81" t="s">
        <v>388</v>
      </c>
      <c r="D112" s="82" t="s">
        <v>394</v>
      </c>
      <c r="E112" s="88" t="s">
        <v>194</v>
      </c>
      <c r="F112" s="86"/>
      <c r="G112" s="86" t="s">
        <v>190</v>
      </c>
      <c r="H112" s="82" t="s">
        <v>395</v>
      </c>
      <c r="I112" s="30">
        <f>テーブル2[[#This Row],[No.]]</f>
        <v>109</v>
      </c>
      <c r="J112" s="30">
        <f>COUNTIF(C:C,テーブル2[[#This Row],[中分類]])</f>
        <v>8</v>
      </c>
      <c r="K112" s="30">
        <f>COUNTIF(D:D,テーブル2[[#This Row],[小分類]])</f>
        <v>1</v>
      </c>
    </row>
    <row r="113" spans="1:11" ht="60">
      <c r="A113" s="84">
        <f t="shared" si="1"/>
        <v>110</v>
      </c>
      <c r="B113" s="81" t="s">
        <v>332</v>
      </c>
      <c r="C113" s="81" t="s">
        <v>388</v>
      </c>
      <c r="D113" s="82" t="s">
        <v>396</v>
      </c>
      <c r="E113" s="88" t="s">
        <v>194</v>
      </c>
      <c r="F113" s="86"/>
      <c r="G113" s="86" t="s">
        <v>190</v>
      </c>
      <c r="H113" s="82" t="s">
        <v>395</v>
      </c>
      <c r="I113" s="30">
        <f>テーブル2[[#This Row],[No.]]</f>
        <v>110</v>
      </c>
      <c r="J113" s="30">
        <f>COUNTIF(C:C,テーブル2[[#This Row],[中分類]])</f>
        <v>8</v>
      </c>
      <c r="K113" s="30">
        <f>COUNTIF(D:D,テーブル2[[#This Row],[小分類]])</f>
        <v>1</v>
      </c>
    </row>
    <row r="114" spans="1:11">
      <c r="A114" s="84">
        <f t="shared" si="1"/>
        <v>111</v>
      </c>
      <c r="B114" s="81" t="s">
        <v>332</v>
      </c>
      <c r="C114" s="81" t="s">
        <v>388</v>
      </c>
      <c r="D114" s="82" t="s">
        <v>397</v>
      </c>
      <c r="E114" s="88" t="s">
        <v>194</v>
      </c>
      <c r="F114" s="86"/>
      <c r="G114" s="86" t="s">
        <v>190</v>
      </c>
      <c r="H114" s="82" t="s">
        <v>398</v>
      </c>
      <c r="I114" s="30">
        <f>テーブル2[[#This Row],[No.]]</f>
        <v>111</v>
      </c>
      <c r="J114" s="30">
        <f>COUNTIF(C:C,テーブル2[[#This Row],[中分類]])</f>
        <v>8</v>
      </c>
      <c r="K114" s="30">
        <f>COUNTIF(D:D,テーブル2[[#This Row],[小分類]])</f>
        <v>1</v>
      </c>
    </row>
    <row r="115" spans="1:11" ht="30">
      <c r="A115" s="84">
        <f t="shared" si="1"/>
        <v>112</v>
      </c>
      <c r="B115" s="81" t="s">
        <v>332</v>
      </c>
      <c r="C115" s="81" t="s">
        <v>388</v>
      </c>
      <c r="D115" s="82" t="s">
        <v>399</v>
      </c>
      <c r="E115" s="88" t="s">
        <v>201</v>
      </c>
      <c r="F115" s="86"/>
      <c r="G115" s="86" t="s">
        <v>190</v>
      </c>
      <c r="H115" s="82"/>
      <c r="I115" s="30">
        <f>テーブル2[[#This Row],[No.]]</f>
        <v>112</v>
      </c>
      <c r="J115" s="30">
        <f>COUNTIF(C:C,テーブル2[[#This Row],[中分類]])</f>
        <v>8</v>
      </c>
      <c r="K115" s="30">
        <f>COUNTIF(D:D,テーブル2[[#This Row],[小分類]])</f>
        <v>1</v>
      </c>
    </row>
    <row r="116" spans="1:11">
      <c r="A116" s="84">
        <f t="shared" si="1"/>
        <v>113</v>
      </c>
      <c r="B116" s="81" t="s">
        <v>332</v>
      </c>
      <c r="C116" s="81" t="s">
        <v>388</v>
      </c>
      <c r="D116" s="82" t="s">
        <v>400</v>
      </c>
      <c r="E116" s="88" t="s">
        <v>201</v>
      </c>
      <c r="F116" s="86"/>
      <c r="G116" s="86" t="s">
        <v>190</v>
      </c>
      <c r="H116" s="82" t="s">
        <v>336</v>
      </c>
      <c r="I116" s="30">
        <f>テーブル2[[#This Row],[No.]]</f>
        <v>113</v>
      </c>
      <c r="J116" s="30">
        <f>COUNTIF(C:C,テーブル2[[#This Row],[中分類]])</f>
        <v>8</v>
      </c>
      <c r="K116" s="30">
        <f>COUNTIF(D:D,テーブル2[[#This Row],[小分類]])</f>
        <v>1</v>
      </c>
    </row>
    <row r="117" spans="1:11" ht="150">
      <c r="A117" s="84">
        <f t="shared" si="1"/>
        <v>114</v>
      </c>
      <c r="B117" s="82" t="s">
        <v>401</v>
      </c>
      <c r="C117" s="82" t="s">
        <v>402</v>
      </c>
      <c r="D117" s="82" t="s">
        <v>403</v>
      </c>
      <c r="E117" s="88" t="s">
        <v>201</v>
      </c>
      <c r="F117" s="86"/>
      <c r="G117" s="86" t="s">
        <v>190</v>
      </c>
      <c r="H117" s="82" t="s">
        <v>404</v>
      </c>
      <c r="I117" s="30">
        <f>テーブル2[[#This Row],[No.]]</f>
        <v>114</v>
      </c>
      <c r="J117" s="30">
        <f>COUNTIF(C:C,テーブル2[[#This Row],[中分類]])</f>
        <v>2</v>
      </c>
      <c r="K117" s="30">
        <f>COUNTIF(D:D,テーブル2[[#This Row],[小分類]])</f>
        <v>1</v>
      </c>
    </row>
    <row r="118" spans="1:11" ht="210">
      <c r="A118" s="84">
        <f t="shared" si="1"/>
        <v>115</v>
      </c>
      <c r="B118" s="81" t="s">
        <v>401</v>
      </c>
      <c r="C118" s="81" t="s">
        <v>402</v>
      </c>
      <c r="D118" s="82" t="s">
        <v>405</v>
      </c>
      <c r="E118" s="88" t="s">
        <v>194</v>
      </c>
      <c r="F118" s="86"/>
      <c r="G118" s="86" t="s">
        <v>190</v>
      </c>
      <c r="H118" s="82" t="s">
        <v>406</v>
      </c>
      <c r="I118" s="30">
        <f>テーブル2[[#This Row],[No.]]</f>
        <v>115</v>
      </c>
      <c r="J118" s="30">
        <f>COUNTIF(C:C,テーブル2[[#This Row],[中分類]])</f>
        <v>2</v>
      </c>
      <c r="K118" s="30">
        <f>COUNTIF(D:D,テーブル2[[#This Row],[小分類]])</f>
        <v>1</v>
      </c>
    </row>
    <row r="119" spans="1:11" ht="105">
      <c r="A119" s="84">
        <f t="shared" si="1"/>
        <v>116</v>
      </c>
      <c r="B119" s="81" t="s">
        <v>401</v>
      </c>
      <c r="C119" s="82" t="s">
        <v>407</v>
      </c>
      <c r="D119" s="82" t="s">
        <v>408</v>
      </c>
      <c r="E119" s="88" t="s">
        <v>194</v>
      </c>
      <c r="F119" s="86"/>
      <c r="G119" s="86" t="s">
        <v>190</v>
      </c>
      <c r="H119" s="82" t="s">
        <v>409</v>
      </c>
      <c r="I119" s="30">
        <f>テーブル2[[#This Row],[No.]]</f>
        <v>116</v>
      </c>
      <c r="J119" s="30">
        <f>COUNTIF(C:C,テーブル2[[#This Row],[中分類]])</f>
        <v>2</v>
      </c>
      <c r="K119" s="30">
        <f>COUNTIF(D:D,テーブル2[[#This Row],[小分類]])</f>
        <v>1</v>
      </c>
    </row>
    <row r="120" spans="1:11" ht="105">
      <c r="A120" s="84">
        <f t="shared" si="1"/>
        <v>117</v>
      </c>
      <c r="B120" s="81" t="s">
        <v>401</v>
      </c>
      <c r="C120" s="81" t="s">
        <v>407</v>
      </c>
      <c r="D120" s="82" t="s">
        <v>410</v>
      </c>
      <c r="E120" s="88" t="s">
        <v>194</v>
      </c>
      <c r="F120" s="86"/>
      <c r="G120" s="86" t="s">
        <v>190</v>
      </c>
      <c r="H120" s="82" t="s">
        <v>411</v>
      </c>
      <c r="I120" s="30">
        <f>テーブル2[[#This Row],[No.]]</f>
        <v>117</v>
      </c>
      <c r="J120" s="30">
        <f>COUNTIF(C:C,テーブル2[[#This Row],[中分類]])</f>
        <v>2</v>
      </c>
      <c r="K120" s="30">
        <f>COUNTIF(D:D,テーブル2[[#This Row],[小分類]])</f>
        <v>1</v>
      </c>
    </row>
    <row r="121" spans="1:11" ht="30">
      <c r="A121" s="84">
        <f t="shared" si="1"/>
        <v>118</v>
      </c>
      <c r="B121" s="81" t="s">
        <v>401</v>
      </c>
      <c r="C121" s="82" t="s">
        <v>412</v>
      </c>
      <c r="D121" s="82" t="s">
        <v>413</v>
      </c>
      <c r="E121" s="88" t="s">
        <v>194</v>
      </c>
      <c r="F121" s="86"/>
      <c r="G121" s="86" t="s">
        <v>190</v>
      </c>
      <c r="H121" s="82" t="s">
        <v>414</v>
      </c>
      <c r="I121" s="30">
        <f>テーブル2[[#This Row],[No.]]</f>
        <v>118</v>
      </c>
      <c r="J121" s="30">
        <f>COUNTIF(C:C,テーブル2[[#This Row],[中分類]])</f>
        <v>3</v>
      </c>
      <c r="K121" s="30">
        <f>COUNTIF(D:D,テーブル2[[#This Row],[小分類]])</f>
        <v>1</v>
      </c>
    </row>
    <row r="122" spans="1:11">
      <c r="A122" s="84">
        <f t="shared" si="1"/>
        <v>119</v>
      </c>
      <c r="B122" s="81" t="s">
        <v>401</v>
      </c>
      <c r="C122" s="81" t="s">
        <v>412</v>
      </c>
      <c r="D122" s="82" t="s">
        <v>415</v>
      </c>
      <c r="E122" s="88" t="s">
        <v>194</v>
      </c>
      <c r="F122" s="86"/>
      <c r="G122" s="86" t="s">
        <v>190</v>
      </c>
      <c r="H122" s="82" t="s">
        <v>416</v>
      </c>
      <c r="I122" s="30">
        <f>テーブル2[[#This Row],[No.]]</f>
        <v>119</v>
      </c>
      <c r="J122" s="30">
        <f>COUNTIF(C:C,テーブル2[[#This Row],[中分類]])</f>
        <v>3</v>
      </c>
      <c r="K122" s="30">
        <f>COUNTIF(D:D,テーブル2[[#This Row],[小分類]])</f>
        <v>1</v>
      </c>
    </row>
    <row r="123" spans="1:11" ht="120">
      <c r="A123" s="84">
        <f t="shared" si="1"/>
        <v>120</v>
      </c>
      <c r="B123" s="81" t="s">
        <v>401</v>
      </c>
      <c r="C123" s="81" t="s">
        <v>412</v>
      </c>
      <c r="D123" s="82" t="s">
        <v>417</v>
      </c>
      <c r="E123" s="88" t="s">
        <v>194</v>
      </c>
      <c r="F123" s="86"/>
      <c r="G123" s="86" t="s">
        <v>190</v>
      </c>
      <c r="H123" s="82" t="s">
        <v>418</v>
      </c>
      <c r="I123" s="30">
        <f>テーブル2[[#This Row],[No.]]</f>
        <v>120</v>
      </c>
      <c r="J123" s="30">
        <f>COUNTIF(C:C,テーブル2[[#This Row],[中分類]])</f>
        <v>3</v>
      </c>
      <c r="K123" s="30">
        <f>COUNTIF(D:D,テーブル2[[#This Row],[小分類]])</f>
        <v>1</v>
      </c>
    </row>
    <row r="124" spans="1:11" ht="120">
      <c r="A124" s="84">
        <f t="shared" si="1"/>
        <v>121</v>
      </c>
      <c r="B124" s="81" t="s">
        <v>401</v>
      </c>
      <c r="C124" s="82" t="s">
        <v>419</v>
      </c>
      <c r="D124" s="82" t="s">
        <v>420</v>
      </c>
      <c r="E124" s="88" t="s">
        <v>298</v>
      </c>
      <c r="F124" s="86"/>
      <c r="G124" s="86" t="s">
        <v>190</v>
      </c>
      <c r="H124" s="82" t="s">
        <v>421</v>
      </c>
      <c r="I124" s="30">
        <f>テーブル2[[#This Row],[No.]]</f>
        <v>121</v>
      </c>
      <c r="J124" s="30">
        <f>COUNTIF(C:C,テーブル2[[#This Row],[中分類]])</f>
        <v>9</v>
      </c>
      <c r="K124" s="30">
        <f>COUNTIF(D:D,テーブル2[[#This Row],[小分類]])</f>
        <v>1</v>
      </c>
    </row>
    <row r="125" spans="1:11" ht="105">
      <c r="A125" s="84">
        <f t="shared" si="1"/>
        <v>122</v>
      </c>
      <c r="B125" s="81" t="s">
        <v>401</v>
      </c>
      <c r="C125" s="81" t="s">
        <v>419</v>
      </c>
      <c r="D125" s="82" t="s">
        <v>422</v>
      </c>
      <c r="E125" s="85"/>
      <c r="F125" s="86"/>
      <c r="G125" s="86" t="s">
        <v>190</v>
      </c>
      <c r="H125" s="82" t="s">
        <v>423</v>
      </c>
      <c r="I125" s="30">
        <f>テーブル2[[#This Row],[No.]]</f>
        <v>122</v>
      </c>
      <c r="J125" s="30">
        <f>COUNTIF(C:C,テーブル2[[#This Row],[中分類]])</f>
        <v>9</v>
      </c>
      <c r="K125" s="30">
        <f>COUNTIF(D:D,テーブル2[[#This Row],[小分類]])</f>
        <v>1</v>
      </c>
    </row>
    <row r="126" spans="1:11" ht="45">
      <c r="A126" s="84">
        <f t="shared" si="1"/>
        <v>123</v>
      </c>
      <c r="B126" s="81" t="s">
        <v>401</v>
      </c>
      <c r="C126" s="81" t="s">
        <v>419</v>
      </c>
      <c r="D126" s="82" t="s">
        <v>424</v>
      </c>
      <c r="E126" s="85"/>
      <c r="F126" s="86"/>
      <c r="G126" s="86" t="s">
        <v>190</v>
      </c>
      <c r="H126" s="82" t="s">
        <v>425</v>
      </c>
      <c r="I126" s="30">
        <f>テーブル2[[#This Row],[No.]]</f>
        <v>123</v>
      </c>
      <c r="J126" s="30">
        <f>COUNTIF(C:C,テーブル2[[#This Row],[中分類]])</f>
        <v>9</v>
      </c>
      <c r="K126" s="30">
        <f>COUNTIF(D:D,テーブル2[[#This Row],[小分類]])</f>
        <v>1</v>
      </c>
    </row>
    <row r="127" spans="1:11">
      <c r="A127" s="84">
        <f t="shared" si="1"/>
        <v>124</v>
      </c>
      <c r="B127" s="81" t="s">
        <v>401</v>
      </c>
      <c r="C127" s="81" t="s">
        <v>419</v>
      </c>
      <c r="D127" s="82" t="s">
        <v>426</v>
      </c>
      <c r="E127" s="88" t="s">
        <v>298</v>
      </c>
      <c r="F127" s="86"/>
      <c r="G127" s="86" t="s">
        <v>190</v>
      </c>
      <c r="H127" s="82"/>
      <c r="I127" s="30">
        <f>テーブル2[[#This Row],[No.]]</f>
        <v>124</v>
      </c>
      <c r="J127" s="30">
        <f>COUNTIF(C:C,テーブル2[[#This Row],[中分類]])</f>
        <v>9</v>
      </c>
      <c r="K127" s="30">
        <f>COUNTIF(D:D,テーブル2[[#This Row],[小分類]])</f>
        <v>1</v>
      </c>
    </row>
    <row r="128" spans="1:11">
      <c r="A128" s="84">
        <f>ROW()-3</f>
        <v>125</v>
      </c>
      <c r="B128" s="81" t="s">
        <v>401</v>
      </c>
      <c r="C128" s="81" t="s">
        <v>419</v>
      </c>
      <c r="D128" s="82" t="s">
        <v>427</v>
      </c>
      <c r="E128" s="88" t="s">
        <v>298</v>
      </c>
      <c r="F128" s="86"/>
      <c r="G128" s="86" t="s">
        <v>190</v>
      </c>
      <c r="H128" s="82"/>
      <c r="I128" s="108">
        <f>テーブル2[[#This Row],[No.]]</f>
        <v>125</v>
      </c>
      <c r="J128" s="30">
        <f>COUNTIF(C:C,テーブル2[[#This Row],[中分類]])</f>
        <v>9</v>
      </c>
      <c r="K128" s="30">
        <f>COUNTIF(D:D,テーブル2[[#This Row],[小分類]])</f>
        <v>1</v>
      </c>
    </row>
    <row r="129" spans="1:11">
      <c r="A129" s="84">
        <f t="shared" si="1"/>
        <v>126</v>
      </c>
      <c r="B129" s="81" t="s">
        <v>401</v>
      </c>
      <c r="C129" s="81" t="s">
        <v>419</v>
      </c>
      <c r="D129" s="82" t="s">
        <v>428</v>
      </c>
      <c r="E129" s="88" t="s">
        <v>298</v>
      </c>
      <c r="F129" s="86"/>
      <c r="G129" s="86" t="s">
        <v>190</v>
      </c>
      <c r="H129" s="82"/>
      <c r="I129" s="30">
        <f>テーブル2[[#This Row],[No.]]</f>
        <v>126</v>
      </c>
      <c r="J129" s="30">
        <f>COUNTIF(C:C,テーブル2[[#This Row],[中分類]])</f>
        <v>9</v>
      </c>
      <c r="K129" s="30">
        <f>COUNTIF(D:D,テーブル2[[#This Row],[小分類]])</f>
        <v>1</v>
      </c>
    </row>
    <row r="130" spans="1:11">
      <c r="A130" s="84">
        <f t="shared" si="1"/>
        <v>127</v>
      </c>
      <c r="B130" s="81" t="s">
        <v>401</v>
      </c>
      <c r="C130" s="81" t="s">
        <v>419</v>
      </c>
      <c r="D130" s="82" t="s">
        <v>429</v>
      </c>
      <c r="E130" s="88" t="s">
        <v>298</v>
      </c>
      <c r="F130" s="86"/>
      <c r="G130" s="86" t="s">
        <v>190</v>
      </c>
      <c r="H130" s="82"/>
      <c r="I130" s="30">
        <f>テーブル2[[#This Row],[No.]]</f>
        <v>127</v>
      </c>
      <c r="J130" s="30">
        <f>COUNTIF(C:C,テーブル2[[#This Row],[中分類]])</f>
        <v>9</v>
      </c>
      <c r="K130" s="30">
        <f>COUNTIF(D:D,テーブル2[[#This Row],[小分類]])</f>
        <v>1</v>
      </c>
    </row>
    <row r="131" spans="1:11">
      <c r="A131" s="84">
        <f t="shared" si="1"/>
        <v>128</v>
      </c>
      <c r="B131" s="81" t="s">
        <v>401</v>
      </c>
      <c r="C131" s="81" t="s">
        <v>419</v>
      </c>
      <c r="D131" s="82" t="s">
        <v>430</v>
      </c>
      <c r="E131" s="88" t="s">
        <v>298</v>
      </c>
      <c r="F131" s="86"/>
      <c r="G131" s="86" t="s">
        <v>190</v>
      </c>
      <c r="H131" s="82" t="s">
        <v>431</v>
      </c>
      <c r="I131" s="30">
        <f>テーブル2[[#This Row],[No.]]</f>
        <v>128</v>
      </c>
      <c r="J131" s="30">
        <f>COUNTIF(C:C,テーブル2[[#This Row],[中分類]])</f>
        <v>9</v>
      </c>
      <c r="K131" s="30">
        <f>COUNTIF(D:D,テーブル2[[#This Row],[小分類]])</f>
        <v>1</v>
      </c>
    </row>
    <row r="132" spans="1:11" ht="75">
      <c r="A132" s="84">
        <f t="shared" si="1"/>
        <v>129</v>
      </c>
      <c r="B132" s="81" t="s">
        <v>401</v>
      </c>
      <c r="C132" s="81" t="s">
        <v>419</v>
      </c>
      <c r="D132" s="82" t="s">
        <v>432</v>
      </c>
      <c r="E132" s="88" t="s">
        <v>298</v>
      </c>
      <c r="F132" s="86"/>
      <c r="G132" s="86" t="s">
        <v>190</v>
      </c>
      <c r="H132" s="82" t="s">
        <v>433</v>
      </c>
      <c r="I132" s="30">
        <f>テーブル2[[#This Row],[No.]]</f>
        <v>129</v>
      </c>
      <c r="J132" s="30">
        <f>COUNTIF(C:C,テーブル2[[#This Row],[中分類]])</f>
        <v>9</v>
      </c>
      <c r="K132" s="30">
        <f>COUNTIF(D:D,テーブル2[[#This Row],[小分類]])</f>
        <v>1</v>
      </c>
    </row>
    <row r="133" spans="1:11" ht="45">
      <c r="A133" s="84">
        <f t="shared" si="1"/>
        <v>130</v>
      </c>
      <c r="B133" s="81" t="s">
        <v>401</v>
      </c>
      <c r="C133" s="82" t="s">
        <v>434</v>
      </c>
      <c r="D133" s="82" t="s">
        <v>435</v>
      </c>
      <c r="E133" s="88" t="s">
        <v>194</v>
      </c>
      <c r="F133" s="86"/>
      <c r="G133" s="86" t="s">
        <v>190</v>
      </c>
      <c r="H133" s="82" t="s">
        <v>436</v>
      </c>
      <c r="I133" s="30">
        <f>テーブル2[[#This Row],[No.]]</f>
        <v>130</v>
      </c>
      <c r="J133" s="30">
        <f>COUNTIF(C:C,テーブル2[[#This Row],[中分類]])</f>
        <v>1</v>
      </c>
      <c r="K133" s="30">
        <f>COUNTIF(D:D,テーブル2[[#This Row],[小分類]])</f>
        <v>1</v>
      </c>
    </row>
    <row r="134" spans="1:11" ht="75">
      <c r="A134" s="84">
        <f t="shared" si="1"/>
        <v>131</v>
      </c>
      <c r="B134" s="81" t="s">
        <v>401</v>
      </c>
      <c r="C134" s="82" t="s">
        <v>437</v>
      </c>
      <c r="D134" s="82" t="s">
        <v>438</v>
      </c>
      <c r="E134" s="88" t="s">
        <v>194</v>
      </c>
      <c r="F134" s="86"/>
      <c r="G134" s="86" t="s">
        <v>190</v>
      </c>
      <c r="H134" s="82" t="s">
        <v>439</v>
      </c>
      <c r="I134" s="30">
        <f>テーブル2[[#This Row],[No.]]</f>
        <v>131</v>
      </c>
      <c r="J134" s="30">
        <f>COUNTIF(C:C,テーブル2[[#This Row],[中分類]])</f>
        <v>1</v>
      </c>
      <c r="K134" s="30">
        <f>COUNTIF(D:D,テーブル2[[#This Row],[小分類]])</f>
        <v>1</v>
      </c>
    </row>
    <row r="135" spans="1:11" ht="30">
      <c r="A135" s="84">
        <f t="shared" si="1"/>
        <v>132</v>
      </c>
      <c r="B135" s="81" t="s">
        <v>401</v>
      </c>
      <c r="C135" s="82" t="s">
        <v>440</v>
      </c>
      <c r="D135" s="82" t="s">
        <v>441</v>
      </c>
      <c r="E135" s="85"/>
      <c r="F135" s="86"/>
      <c r="G135" s="86" t="s">
        <v>190</v>
      </c>
      <c r="H135" s="82" t="s">
        <v>442</v>
      </c>
      <c r="I135" s="30">
        <f>テーブル2[[#This Row],[No.]]</f>
        <v>132</v>
      </c>
      <c r="J135" s="30">
        <f>COUNTIF(C:C,テーブル2[[#This Row],[中分類]])</f>
        <v>6</v>
      </c>
      <c r="K135" s="30">
        <f>COUNTIF(D:D,テーブル2[[#This Row],[小分類]])</f>
        <v>1</v>
      </c>
    </row>
    <row r="136" spans="1:11">
      <c r="A136" s="84">
        <f>ROW()-3</f>
        <v>133</v>
      </c>
      <c r="B136" s="81" t="s">
        <v>401</v>
      </c>
      <c r="C136" s="81" t="s">
        <v>440</v>
      </c>
      <c r="D136" s="82" t="s">
        <v>443</v>
      </c>
      <c r="E136" s="85"/>
      <c r="F136" s="86"/>
      <c r="G136" s="86" t="s">
        <v>190</v>
      </c>
      <c r="H136" s="82"/>
      <c r="I136" s="30">
        <f>テーブル2[[#This Row],[No.]]</f>
        <v>133</v>
      </c>
      <c r="J136" s="30">
        <f>COUNTIF(C:C,テーブル2[[#This Row],[中分類]])</f>
        <v>6</v>
      </c>
      <c r="K136" s="30">
        <f>COUNTIF(D:D,テーブル2[[#This Row],[小分類]])</f>
        <v>1</v>
      </c>
    </row>
    <row r="137" spans="1:11" ht="30">
      <c r="A137" s="84">
        <f t="shared" si="1"/>
        <v>134</v>
      </c>
      <c r="B137" s="81" t="s">
        <v>401</v>
      </c>
      <c r="C137" s="81" t="s">
        <v>440</v>
      </c>
      <c r="D137" s="82" t="s">
        <v>444</v>
      </c>
      <c r="E137" s="85"/>
      <c r="F137" s="86"/>
      <c r="G137" s="86" t="s">
        <v>190</v>
      </c>
      <c r="H137" s="82" t="s">
        <v>445</v>
      </c>
      <c r="I137" s="30">
        <f>テーブル2[[#This Row],[No.]]</f>
        <v>134</v>
      </c>
      <c r="J137" s="30">
        <f>COUNTIF(C:C,テーブル2[[#This Row],[中分類]])</f>
        <v>6</v>
      </c>
      <c r="K137" s="30">
        <f>COUNTIF(D:D,テーブル2[[#This Row],[小分類]])</f>
        <v>1</v>
      </c>
    </row>
    <row r="138" spans="1:11" ht="30">
      <c r="A138" s="84">
        <f t="shared" si="1"/>
        <v>135</v>
      </c>
      <c r="B138" s="81" t="s">
        <v>401</v>
      </c>
      <c r="C138" s="81" t="s">
        <v>440</v>
      </c>
      <c r="D138" s="82" t="s">
        <v>446</v>
      </c>
      <c r="E138" s="85"/>
      <c r="F138" s="86"/>
      <c r="G138" s="86" t="s">
        <v>190</v>
      </c>
      <c r="H138" s="82"/>
      <c r="I138" s="30">
        <f>テーブル2[[#This Row],[No.]]</f>
        <v>135</v>
      </c>
      <c r="J138" s="30">
        <f>COUNTIF(C:C,テーブル2[[#This Row],[中分類]])</f>
        <v>6</v>
      </c>
      <c r="K138" s="30">
        <f>COUNTIF(D:D,テーブル2[[#This Row],[小分類]])</f>
        <v>1</v>
      </c>
    </row>
    <row r="139" spans="1:11" ht="30">
      <c r="A139" s="84">
        <f>ROW()-3</f>
        <v>136</v>
      </c>
      <c r="B139" s="81" t="s">
        <v>401</v>
      </c>
      <c r="C139" s="81" t="s">
        <v>440</v>
      </c>
      <c r="D139" s="82" t="s">
        <v>447</v>
      </c>
      <c r="E139" s="85"/>
      <c r="F139" s="86"/>
      <c r="G139" s="86" t="s">
        <v>190</v>
      </c>
      <c r="H139" s="82"/>
      <c r="I139" s="30">
        <f>テーブル2[[#This Row],[No.]]</f>
        <v>136</v>
      </c>
      <c r="J139" s="30">
        <f>COUNTIF(C:C,テーブル2[[#This Row],[中分類]])</f>
        <v>6</v>
      </c>
      <c r="K139" s="30">
        <f>COUNTIF(D:D,テーブル2[[#This Row],[小分類]])</f>
        <v>1</v>
      </c>
    </row>
    <row r="140" spans="1:11">
      <c r="A140" s="84">
        <f>ROW()-3</f>
        <v>137</v>
      </c>
      <c r="B140" s="81" t="s">
        <v>401</v>
      </c>
      <c r="C140" s="81" t="s">
        <v>440</v>
      </c>
      <c r="D140" s="82" t="s">
        <v>448</v>
      </c>
      <c r="E140" s="85"/>
      <c r="F140" s="86"/>
      <c r="G140" s="86" t="s">
        <v>190</v>
      </c>
      <c r="H140" s="82" t="s">
        <v>214</v>
      </c>
      <c r="I140" s="30">
        <f>テーブル2[[#This Row],[No.]]</f>
        <v>137</v>
      </c>
      <c r="J140" s="30">
        <f>COUNTIF(C:C,テーブル2[[#This Row],[中分類]])</f>
        <v>6</v>
      </c>
      <c r="K140" s="30">
        <f>COUNTIF(D:D,テーブル2[[#This Row],[小分類]])</f>
        <v>1</v>
      </c>
    </row>
    <row r="141" spans="1:11" ht="30">
      <c r="A141" s="84">
        <f t="shared" ref="A141:A205" si="2">ROW()-3</f>
        <v>138</v>
      </c>
      <c r="B141" s="82" t="s">
        <v>449</v>
      </c>
      <c r="C141" s="82" t="s">
        <v>450</v>
      </c>
      <c r="D141" s="82" t="s">
        <v>451</v>
      </c>
      <c r="E141" s="85"/>
      <c r="F141" s="86"/>
      <c r="G141" s="86" t="s">
        <v>190</v>
      </c>
      <c r="H141" s="82" t="s">
        <v>393</v>
      </c>
      <c r="I141" s="30">
        <f>テーブル2[[#This Row],[No.]]</f>
        <v>138</v>
      </c>
      <c r="J141" s="30">
        <f>COUNTIF(C:C,テーブル2[[#This Row],[中分類]])</f>
        <v>24</v>
      </c>
      <c r="K141" s="30">
        <f>COUNTIF(D:D,テーブル2[[#This Row],[小分類]])</f>
        <v>1</v>
      </c>
    </row>
    <row r="142" spans="1:11" ht="30">
      <c r="A142" s="84">
        <f t="shared" si="2"/>
        <v>139</v>
      </c>
      <c r="B142" s="81" t="s">
        <v>449</v>
      </c>
      <c r="C142" s="81" t="s">
        <v>450</v>
      </c>
      <c r="D142" s="82" t="s">
        <v>452</v>
      </c>
      <c r="E142" s="88" t="s">
        <v>194</v>
      </c>
      <c r="F142" s="86"/>
      <c r="G142" s="86" t="s">
        <v>190</v>
      </c>
      <c r="H142" s="82" t="s">
        <v>453</v>
      </c>
      <c r="I142" s="30">
        <f>テーブル2[[#This Row],[No.]]</f>
        <v>139</v>
      </c>
      <c r="J142" s="30">
        <f>COUNTIF(C:C,テーブル2[[#This Row],[中分類]])</f>
        <v>24</v>
      </c>
      <c r="K142" s="30">
        <f>COUNTIF(D:D,テーブル2[[#This Row],[小分類]])</f>
        <v>1</v>
      </c>
    </row>
    <row r="143" spans="1:11" ht="30">
      <c r="A143" s="84">
        <f t="shared" si="2"/>
        <v>140</v>
      </c>
      <c r="B143" s="81" t="s">
        <v>449</v>
      </c>
      <c r="C143" s="81" t="s">
        <v>450</v>
      </c>
      <c r="D143" s="82" t="s">
        <v>454</v>
      </c>
      <c r="E143" s="88" t="s">
        <v>194</v>
      </c>
      <c r="F143" s="86"/>
      <c r="G143" s="86" t="s">
        <v>190</v>
      </c>
      <c r="H143" s="82" t="s">
        <v>455</v>
      </c>
      <c r="I143" s="30">
        <f>テーブル2[[#This Row],[No.]]</f>
        <v>140</v>
      </c>
      <c r="J143" s="30">
        <f>COUNTIF(C:C,テーブル2[[#This Row],[中分類]])</f>
        <v>24</v>
      </c>
      <c r="K143" s="30">
        <f>COUNTIF(D:D,テーブル2[[#This Row],[小分類]])</f>
        <v>1</v>
      </c>
    </row>
    <row r="144" spans="1:11" ht="30">
      <c r="A144" s="84">
        <f t="shared" si="2"/>
        <v>141</v>
      </c>
      <c r="B144" s="81" t="s">
        <v>449</v>
      </c>
      <c r="C144" s="81" t="s">
        <v>450</v>
      </c>
      <c r="D144" s="82" t="s">
        <v>456</v>
      </c>
      <c r="E144" s="88" t="s">
        <v>201</v>
      </c>
      <c r="F144" s="86"/>
      <c r="G144" s="86" t="s">
        <v>190</v>
      </c>
      <c r="H144" s="82" t="s">
        <v>202</v>
      </c>
      <c r="I144" s="30">
        <f>テーブル2[[#This Row],[No.]]</f>
        <v>141</v>
      </c>
      <c r="J144" s="30">
        <f>COUNTIF(C:C,テーブル2[[#This Row],[中分類]])</f>
        <v>24</v>
      </c>
      <c r="K144" s="30">
        <f>COUNTIF(D:D,テーブル2[[#This Row],[小分類]])</f>
        <v>1</v>
      </c>
    </row>
    <row r="145" spans="1:11" ht="30">
      <c r="A145" s="84">
        <f t="shared" si="2"/>
        <v>142</v>
      </c>
      <c r="B145" s="81" t="s">
        <v>449</v>
      </c>
      <c r="C145" s="81" t="s">
        <v>450</v>
      </c>
      <c r="D145" s="82" t="s">
        <v>457</v>
      </c>
      <c r="E145" s="88" t="s">
        <v>201</v>
      </c>
      <c r="F145" s="86"/>
      <c r="G145" s="86" t="s">
        <v>190</v>
      </c>
      <c r="H145" s="82" t="s">
        <v>202</v>
      </c>
      <c r="I145" s="30">
        <f>テーブル2[[#This Row],[No.]]</f>
        <v>142</v>
      </c>
      <c r="J145" s="30">
        <f>COUNTIF(C:C,テーブル2[[#This Row],[中分類]])</f>
        <v>24</v>
      </c>
      <c r="K145" s="30">
        <f>COUNTIF(D:D,テーブル2[[#This Row],[小分類]])</f>
        <v>1</v>
      </c>
    </row>
    <row r="146" spans="1:11" ht="30">
      <c r="A146" s="84">
        <f t="shared" si="2"/>
        <v>143</v>
      </c>
      <c r="B146" s="81" t="s">
        <v>449</v>
      </c>
      <c r="C146" s="81" t="s">
        <v>450</v>
      </c>
      <c r="D146" s="82" t="s">
        <v>458</v>
      </c>
      <c r="E146" s="88" t="s">
        <v>201</v>
      </c>
      <c r="F146" s="86"/>
      <c r="G146" s="86" t="s">
        <v>190</v>
      </c>
      <c r="H146" s="82" t="s">
        <v>459</v>
      </c>
      <c r="I146" s="30">
        <f>テーブル2[[#This Row],[No.]]</f>
        <v>143</v>
      </c>
      <c r="J146" s="30">
        <f>COUNTIF(C:C,テーブル2[[#This Row],[中分類]])</f>
        <v>24</v>
      </c>
      <c r="K146" s="30">
        <f>COUNTIF(D:D,テーブル2[[#This Row],[小分類]])</f>
        <v>1</v>
      </c>
    </row>
    <row r="147" spans="1:11" ht="30">
      <c r="A147" s="84">
        <f t="shared" si="2"/>
        <v>144</v>
      </c>
      <c r="B147" s="81" t="s">
        <v>449</v>
      </c>
      <c r="C147" s="81" t="s">
        <v>450</v>
      </c>
      <c r="D147" s="82" t="s">
        <v>460</v>
      </c>
      <c r="E147" s="85"/>
      <c r="F147" s="91"/>
      <c r="G147" s="86" t="s">
        <v>190</v>
      </c>
      <c r="H147" s="82" t="s">
        <v>461</v>
      </c>
      <c r="I147" s="30">
        <f>テーブル2[[#This Row],[No.]]</f>
        <v>144</v>
      </c>
      <c r="J147" s="30">
        <f>COUNTIF(C:C,テーブル2[[#This Row],[中分類]])</f>
        <v>24</v>
      </c>
      <c r="K147" s="30">
        <f>COUNTIF(D:D,テーブル2[[#This Row],[小分類]])</f>
        <v>1</v>
      </c>
    </row>
    <row r="148" spans="1:11" ht="30">
      <c r="A148" s="84">
        <f t="shared" si="2"/>
        <v>145</v>
      </c>
      <c r="B148" s="81" t="s">
        <v>449</v>
      </c>
      <c r="C148" s="81" t="s">
        <v>450</v>
      </c>
      <c r="D148" s="82" t="s">
        <v>462</v>
      </c>
      <c r="E148" s="88" t="s">
        <v>194</v>
      </c>
      <c r="F148" s="86"/>
      <c r="G148" s="86" t="s">
        <v>190</v>
      </c>
      <c r="H148" s="82"/>
      <c r="I148" s="30">
        <f>テーブル2[[#This Row],[No.]]</f>
        <v>145</v>
      </c>
      <c r="J148" s="30">
        <f>COUNTIF(C:C,テーブル2[[#This Row],[中分類]])</f>
        <v>24</v>
      </c>
      <c r="K148" s="30">
        <f>COUNTIF(D:D,テーブル2[[#This Row],[小分類]])</f>
        <v>1</v>
      </c>
    </row>
    <row r="149" spans="1:11" ht="30">
      <c r="A149" s="84">
        <f t="shared" si="2"/>
        <v>146</v>
      </c>
      <c r="B149" s="81" t="s">
        <v>449</v>
      </c>
      <c r="C149" s="81" t="s">
        <v>450</v>
      </c>
      <c r="D149" s="82" t="s">
        <v>463</v>
      </c>
      <c r="E149" s="88" t="s">
        <v>194</v>
      </c>
      <c r="F149" s="86"/>
      <c r="G149" s="86" t="s">
        <v>190</v>
      </c>
      <c r="H149" s="82" t="s">
        <v>464</v>
      </c>
      <c r="I149" s="30">
        <f>テーブル2[[#This Row],[No.]]</f>
        <v>146</v>
      </c>
      <c r="J149" s="30">
        <f>COUNTIF(C:C,テーブル2[[#This Row],[中分類]])</f>
        <v>24</v>
      </c>
      <c r="K149" s="30">
        <f>COUNTIF(D:D,テーブル2[[#This Row],[小分類]])</f>
        <v>1</v>
      </c>
    </row>
    <row r="150" spans="1:11" ht="30">
      <c r="A150" s="84">
        <f t="shared" si="2"/>
        <v>147</v>
      </c>
      <c r="B150" s="81" t="s">
        <v>449</v>
      </c>
      <c r="C150" s="81" t="s">
        <v>450</v>
      </c>
      <c r="D150" s="82" t="s">
        <v>465</v>
      </c>
      <c r="E150" s="88" t="s">
        <v>194</v>
      </c>
      <c r="F150" s="86"/>
      <c r="G150" s="86" t="s">
        <v>190</v>
      </c>
      <c r="H150" s="82" t="s">
        <v>464</v>
      </c>
      <c r="I150" s="30">
        <f>テーブル2[[#This Row],[No.]]</f>
        <v>147</v>
      </c>
      <c r="J150" s="30">
        <f>COUNTIF(C:C,テーブル2[[#This Row],[中分類]])</f>
        <v>24</v>
      </c>
      <c r="K150" s="30">
        <f>COUNTIF(D:D,テーブル2[[#This Row],[小分類]])</f>
        <v>1</v>
      </c>
    </row>
    <row r="151" spans="1:11" ht="30">
      <c r="A151" s="84">
        <f t="shared" si="2"/>
        <v>148</v>
      </c>
      <c r="B151" s="81" t="s">
        <v>449</v>
      </c>
      <c r="C151" s="81" t="s">
        <v>450</v>
      </c>
      <c r="D151" s="82" t="s">
        <v>466</v>
      </c>
      <c r="E151" s="88" t="s">
        <v>194</v>
      </c>
      <c r="F151" s="86"/>
      <c r="G151" s="86" t="s">
        <v>190</v>
      </c>
      <c r="H151" s="82" t="s">
        <v>464</v>
      </c>
      <c r="I151" s="30">
        <f>テーブル2[[#This Row],[No.]]</f>
        <v>148</v>
      </c>
      <c r="J151" s="30">
        <f>COUNTIF(C:C,テーブル2[[#This Row],[中分類]])</f>
        <v>24</v>
      </c>
      <c r="K151" s="30">
        <f>COUNTIF(D:D,テーブル2[[#This Row],[小分類]])</f>
        <v>1</v>
      </c>
    </row>
    <row r="152" spans="1:11" ht="30">
      <c r="A152" s="84">
        <f t="shared" si="2"/>
        <v>149</v>
      </c>
      <c r="B152" s="81" t="s">
        <v>449</v>
      </c>
      <c r="C152" s="81" t="s">
        <v>450</v>
      </c>
      <c r="D152" s="82" t="s">
        <v>467</v>
      </c>
      <c r="E152" s="88" t="s">
        <v>201</v>
      </c>
      <c r="F152" s="86"/>
      <c r="G152" s="86" t="s">
        <v>190</v>
      </c>
      <c r="H152" s="82" t="s">
        <v>468</v>
      </c>
      <c r="I152" s="30">
        <f>テーブル2[[#This Row],[No.]]</f>
        <v>149</v>
      </c>
      <c r="J152" s="30">
        <f>COUNTIF(C:C,テーブル2[[#This Row],[中分類]])</f>
        <v>24</v>
      </c>
      <c r="K152" s="30">
        <f>COUNTIF(D:D,テーブル2[[#This Row],[小分類]])</f>
        <v>1</v>
      </c>
    </row>
    <row r="153" spans="1:11" ht="30">
      <c r="A153" s="84">
        <f t="shared" si="2"/>
        <v>150</v>
      </c>
      <c r="B153" s="81" t="s">
        <v>449</v>
      </c>
      <c r="C153" s="81" t="s">
        <v>450</v>
      </c>
      <c r="D153" s="82" t="s">
        <v>469</v>
      </c>
      <c r="E153" s="88" t="s">
        <v>194</v>
      </c>
      <c r="F153" s="86"/>
      <c r="G153" s="86" t="s">
        <v>190</v>
      </c>
      <c r="H153" s="82"/>
      <c r="I153" s="30">
        <f>テーブル2[[#This Row],[No.]]</f>
        <v>150</v>
      </c>
      <c r="J153" s="30">
        <f>COUNTIF(C:C,テーブル2[[#This Row],[中分類]])</f>
        <v>24</v>
      </c>
      <c r="K153" s="30">
        <f>COUNTIF(D:D,テーブル2[[#This Row],[小分類]])</f>
        <v>1</v>
      </c>
    </row>
    <row r="154" spans="1:11" ht="30">
      <c r="A154" s="84">
        <f t="shared" si="2"/>
        <v>151</v>
      </c>
      <c r="B154" s="81" t="s">
        <v>449</v>
      </c>
      <c r="C154" s="81" t="s">
        <v>450</v>
      </c>
      <c r="D154" s="82" t="s">
        <v>470</v>
      </c>
      <c r="E154" s="88" t="s">
        <v>201</v>
      </c>
      <c r="F154" s="86"/>
      <c r="G154" s="86" t="s">
        <v>190</v>
      </c>
      <c r="H154" s="82" t="s">
        <v>471</v>
      </c>
      <c r="I154" s="30">
        <f>テーブル2[[#This Row],[No.]]</f>
        <v>151</v>
      </c>
      <c r="J154" s="30">
        <f>COUNTIF(C:C,テーブル2[[#This Row],[中分類]])</f>
        <v>24</v>
      </c>
      <c r="K154" s="30">
        <f>COUNTIF(D:D,テーブル2[[#This Row],[小分類]])</f>
        <v>1</v>
      </c>
    </row>
    <row r="155" spans="1:11" ht="30">
      <c r="A155" s="84">
        <f t="shared" si="2"/>
        <v>152</v>
      </c>
      <c r="B155" s="81" t="s">
        <v>449</v>
      </c>
      <c r="C155" s="81" t="s">
        <v>450</v>
      </c>
      <c r="D155" s="82" t="s">
        <v>472</v>
      </c>
      <c r="E155" s="88" t="s">
        <v>194</v>
      </c>
      <c r="F155" s="86"/>
      <c r="G155" s="86" t="s">
        <v>190</v>
      </c>
      <c r="H155" s="82" t="s">
        <v>473</v>
      </c>
      <c r="I155" s="30">
        <f>テーブル2[[#This Row],[No.]]</f>
        <v>152</v>
      </c>
      <c r="J155" s="30">
        <f>COUNTIF(C:C,テーブル2[[#This Row],[中分類]])</f>
        <v>24</v>
      </c>
      <c r="K155" s="30">
        <f>COUNTIF(D:D,テーブル2[[#This Row],[小分類]])</f>
        <v>1</v>
      </c>
    </row>
    <row r="156" spans="1:11" ht="30">
      <c r="A156" s="84">
        <f t="shared" si="2"/>
        <v>153</v>
      </c>
      <c r="B156" s="81" t="s">
        <v>449</v>
      </c>
      <c r="C156" s="81" t="s">
        <v>450</v>
      </c>
      <c r="D156" s="82" t="s">
        <v>474</v>
      </c>
      <c r="E156" s="88" t="s">
        <v>194</v>
      </c>
      <c r="F156" s="86"/>
      <c r="G156" s="86" t="s">
        <v>190</v>
      </c>
      <c r="H156" s="82" t="s">
        <v>475</v>
      </c>
      <c r="I156" s="30">
        <f>テーブル2[[#This Row],[No.]]</f>
        <v>153</v>
      </c>
      <c r="J156" s="30">
        <f>COUNTIF(C:C,テーブル2[[#This Row],[中分類]])</f>
        <v>24</v>
      </c>
      <c r="K156" s="30">
        <f>COUNTIF(D:D,テーブル2[[#This Row],[小分類]])</f>
        <v>1</v>
      </c>
    </row>
    <row r="157" spans="1:11" ht="30">
      <c r="A157" s="84">
        <f t="shared" si="2"/>
        <v>154</v>
      </c>
      <c r="B157" s="81" t="s">
        <v>449</v>
      </c>
      <c r="C157" s="81" t="s">
        <v>450</v>
      </c>
      <c r="D157" s="82" t="s">
        <v>476</v>
      </c>
      <c r="E157" s="88" t="s">
        <v>201</v>
      </c>
      <c r="F157" s="86"/>
      <c r="G157" s="86" t="s">
        <v>190</v>
      </c>
      <c r="H157" s="82"/>
      <c r="I157" s="30">
        <f>テーブル2[[#This Row],[No.]]</f>
        <v>154</v>
      </c>
      <c r="J157" s="30">
        <f>COUNTIF(C:C,テーブル2[[#This Row],[中分類]])</f>
        <v>24</v>
      </c>
      <c r="K157" s="30">
        <f>COUNTIF(D:D,テーブル2[[#This Row],[小分類]])</f>
        <v>1</v>
      </c>
    </row>
    <row r="158" spans="1:11" ht="30">
      <c r="A158" s="84">
        <f t="shared" si="2"/>
        <v>155</v>
      </c>
      <c r="B158" s="81" t="s">
        <v>449</v>
      </c>
      <c r="C158" s="81" t="s">
        <v>450</v>
      </c>
      <c r="D158" s="82" t="s">
        <v>477</v>
      </c>
      <c r="E158" s="88" t="s">
        <v>201</v>
      </c>
      <c r="F158" s="86"/>
      <c r="G158" s="86" t="s">
        <v>190</v>
      </c>
      <c r="H158" s="82"/>
      <c r="I158" s="30">
        <f>テーブル2[[#This Row],[No.]]</f>
        <v>155</v>
      </c>
      <c r="J158" s="30">
        <f>COUNTIF(C:C,テーブル2[[#This Row],[中分類]])</f>
        <v>24</v>
      </c>
      <c r="K158" s="30">
        <f>COUNTIF(D:D,テーブル2[[#This Row],[小分類]])</f>
        <v>1</v>
      </c>
    </row>
    <row r="159" spans="1:11" ht="30">
      <c r="A159" s="84">
        <f t="shared" si="2"/>
        <v>156</v>
      </c>
      <c r="B159" s="81" t="s">
        <v>449</v>
      </c>
      <c r="C159" s="81" t="s">
        <v>450</v>
      </c>
      <c r="D159" s="82" t="s">
        <v>478</v>
      </c>
      <c r="E159" s="88" t="s">
        <v>298</v>
      </c>
      <c r="F159" s="86"/>
      <c r="G159" s="86" t="s">
        <v>190</v>
      </c>
      <c r="H159" s="82" t="s">
        <v>479</v>
      </c>
      <c r="I159" s="30">
        <f>テーブル2[[#This Row],[No.]]</f>
        <v>156</v>
      </c>
      <c r="J159" s="30">
        <f>COUNTIF(C:C,テーブル2[[#This Row],[中分類]])</f>
        <v>24</v>
      </c>
      <c r="K159" s="30">
        <f>COUNTIF(D:D,テーブル2[[#This Row],[小分類]])</f>
        <v>1</v>
      </c>
    </row>
    <row r="160" spans="1:11" ht="30">
      <c r="A160" s="84">
        <f t="shared" si="2"/>
        <v>157</v>
      </c>
      <c r="B160" s="81" t="s">
        <v>449</v>
      </c>
      <c r="C160" s="81" t="s">
        <v>450</v>
      </c>
      <c r="D160" s="82" t="s">
        <v>480</v>
      </c>
      <c r="E160" s="88" t="s">
        <v>194</v>
      </c>
      <c r="F160" s="86"/>
      <c r="G160" s="86" t="s">
        <v>190</v>
      </c>
      <c r="H160" s="82" t="s">
        <v>475</v>
      </c>
      <c r="I160" s="30">
        <f>テーブル2[[#This Row],[No.]]</f>
        <v>157</v>
      </c>
      <c r="J160" s="30">
        <f>COUNTIF(C:C,テーブル2[[#This Row],[中分類]])</f>
        <v>24</v>
      </c>
      <c r="K160" s="30">
        <f>COUNTIF(D:D,テーブル2[[#This Row],[小分類]])</f>
        <v>1</v>
      </c>
    </row>
    <row r="161" spans="1:11" ht="30">
      <c r="A161" s="84">
        <f t="shared" si="2"/>
        <v>158</v>
      </c>
      <c r="B161" s="81" t="s">
        <v>449</v>
      </c>
      <c r="C161" s="81" t="s">
        <v>450</v>
      </c>
      <c r="D161" s="82" t="s">
        <v>481</v>
      </c>
      <c r="E161" s="88" t="s">
        <v>194</v>
      </c>
      <c r="F161" s="86"/>
      <c r="G161" s="86" t="s">
        <v>190</v>
      </c>
      <c r="H161" s="82" t="s">
        <v>475</v>
      </c>
      <c r="I161" s="30">
        <f>テーブル2[[#This Row],[No.]]</f>
        <v>158</v>
      </c>
      <c r="J161" s="30">
        <f>COUNTIF(C:C,テーブル2[[#This Row],[中分類]])</f>
        <v>24</v>
      </c>
      <c r="K161" s="30">
        <f>COUNTIF(D:D,テーブル2[[#This Row],[小分類]])</f>
        <v>1</v>
      </c>
    </row>
    <row r="162" spans="1:11" ht="30">
      <c r="A162" s="84">
        <f t="shared" si="2"/>
        <v>159</v>
      </c>
      <c r="B162" s="81" t="s">
        <v>449</v>
      </c>
      <c r="C162" s="82" t="s">
        <v>482</v>
      </c>
      <c r="D162" s="82" t="s">
        <v>483</v>
      </c>
      <c r="E162" s="88" t="s">
        <v>194</v>
      </c>
      <c r="F162" s="86"/>
      <c r="G162" s="86" t="s">
        <v>190</v>
      </c>
      <c r="H162" s="82" t="s">
        <v>484</v>
      </c>
      <c r="I162" s="30">
        <f>テーブル2[[#This Row],[No.]]</f>
        <v>159</v>
      </c>
      <c r="J162" s="30">
        <f>COUNTIF(C:C,テーブル2[[#This Row],[中分類]])</f>
        <v>13</v>
      </c>
      <c r="K162" s="30">
        <f>COUNTIF(D:D,テーブル2[[#This Row],[小分類]])</f>
        <v>1</v>
      </c>
    </row>
    <row r="163" spans="1:11" ht="30">
      <c r="A163" s="84">
        <f t="shared" si="2"/>
        <v>160</v>
      </c>
      <c r="B163" s="81" t="s">
        <v>449</v>
      </c>
      <c r="C163" s="81" t="s">
        <v>482</v>
      </c>
      <c r="D163" s="82" t="s">
        <v>485</v>
      </c>
      <c r="E163" s="88" t="s">
        <v>194</v>
      </c>
      <c r="F163" s="86"/>
      <c r="G163" s="86" t="s">
        <v>190</v>
      </c>
      <c r="H163" s="82" t="s">
        <v>486</v>
      </c>
      <c r="I163" s="30">
        <f>テーブル2[[#This Row],[No.]]</f>
        <v>160</v>
      </c>
      <c r="J163" s="30">
        <f>COUNTIF(C:C,テーブル2[[#This Row],[中分類]])</f>
        <v>13</v>
      </c>
      <c r="K163" s="30">
        <f>COUNTIF(D:D,テーブル2[[#This Row],[小分類]])</f>
        <v>1</v>
      </c>
    </row>
    <row r="164" spans="1:11" ht="30">
      <c r="A164" s="84">
        <f t="shared" si="2"/>
        <v>161</v>
      </c>
      <c r="B164" s="81" t="s">
        <v>449</v>
      </c>
      <c r="C164" s="81" t="s">
        <v>482</v>
      </c>
      <c r="D164" s="82" t="s">
        <v>487</v>
      </c>
      <c r="E164" s="88" t="s">
        <v>194</v>
      </c>
      <c r="F164" s="86"/>
      <c r="G164" s="86" t="s">
        <v>190</v>
      </c>
      <c r="H164" s="82" t="s">
        <v>486</v>
      </c>
      <c r="I164" s="30">
        <f>テーブル2[[#This Row],[No.]]</f>
        <v>161</v>
      </c>
      <c r="J164" s="30">
        <f>COUNTIF(C:C,テーブル2[[#This Row],[中分類]])</f>
        <v>13</v>
      </c>
      <c r="K164" s="30">
        <f>COUNTIF(D:D,テーブル2[[#This Row],[小分類]])</f>
        <v>1</v>
      </c>
    </row>
    <row r="165" spans="1:11" ht="30">
      <c r="A165" s="84">
        <f t="shared" si="2"/>
        <v>162</v>
      </c>
      <c r="B165" s="81" t="s">
        <v>449</v>
      </c>
      <c r="C165" s="81" t="s">
        <v>482</v>
      </c>
      <c r="D165" s="82" t="s">
        <v>488</v>
      </c>
      <c r="E165" s="88" t="s">
        <v>194</v>
      </c>
      <c r="F165" s="86"/>
      <c r="G165" s="86" t="s">
        <v>190</v>
      </c>
      <c r="H165" s="82" t="s">
        <v>489</v>
      </c>
      <c r="I165" s="30">
        <f>テーブル2[[#This Row],[No.]]</f>
        <v>162</v>
      </c>
      <c r="J165" s="30">
        <f>COUNTIF(C:C,テーブル2[[#This Row],[中分類]])</f>
        <v>13</v>
      </c>
      <c r="K165" s="30">
        <f>COUNTIF(D:D,テーブル2[[#This Row],[小分類]])</f>
        <v>1</v>
      </c>
    </row>
    <row r="166" spans="1:11" ht="30">
      <c r="A166" s="84">
        <f t="shared" si="2"/>
        <v>163</v>
      </c>
      <c r="B166" s="81" t="s">
        <v>449</v>
      </c>
      <c r="C166" s="81" t="s">
        <v>482</v>
      </c>
      <c r="D166" s="82" t="s">
        <v>490</v>
      </c>
      <c r="E166" s="88" t="s">
        <v>194</v>
      </c>
      <c r="F166" s="86"/>
      <c r="G166" s="86" t="s">
        <v>190</v>
      </c>
      <c r="H166" s="82" t="s">
        <v>491</v>
      </c>
      <c r="I166" s="30">
        <f>テーブル2[[#This Row],[No.]]</f>
        <v>163</v>
      </c>
      <c r="J166" s="30">
        <f>COUNTIF(C:C,テーブル2[[#This Row],[中分類]])</f>
        <v>13</v>
      </c>
      <c r="K166" s="30">
        <f>COUNTIF(D:D,テーブル2[[#This Row],[小分類]])</f>
        <v>1</v>
      </c>
    </row>
    <row r="167" spans="1:11" ht="30">
      <c r="A167" s="84">
        <f t="shared" si="2"/>
        <v>164</v>
      </c>
      <c r="B167" s="81" t="s">
        <v>449</v>
      </c>
      <c r="C167" s="81" t="s">
        <v>482</v>
      </c>
      <c r="D167" s="82" t="s">
        <v>492</v>
      </c>
      <c r="E167" s="88" t="s">
        <v>194</v>
      </c>
      <c r="F167" s="86"/>
      <c r="G167" s="86" t="s">
        <v>190</v>
      </c>
      <c r="H167" s="82" t="s">
        <v>486</v>
      </c>
      <c r="I167" s="30">
        <f>テーブル2[[#This Row],[No.]]</f>
        <v>164</v>
      </c>
      <c r="J167" s="30">
        <f>COUNTIF(C:C,テーブル2[[#This Row],[中分類]])</f>
        <v>13</v>
      </c>
      <c r="K167" s="30">
        <f>COUNTIF(D:D,テーブル2[[#This Row],[小分類]])</f>
        <v>1</v>
      </c>
    </row>
    <row r="168" spans="1:11" ht="30">
      <c r="A168" s="84">
        <f t="shared" si="2"/>
        <v>165</v>
      </c>
      <c r="B168" s="81" t="s">
        <v>449</v>
      </c>
      <c r="C168" s="81" t="s">
        <v>482</v>
      </c>
      <c r="D168" s="82" t="s">
        <v>493</v>
      </c>
      <c r="E168" s="88" t="s">
        <v>194</v>
      </c>
      <c r="F168" s="86"/>
      <c r="G168" s="86" t="s">
        <v>190</v>
      </c>
      <c r="H168" s="82" t="s">
        <v>486</v>
      </c>
      <c r="I168" s="30">
        <f>テーブル2[[#This Row],[No.]]</f>
        <v>165</v>
      </c>
      <c r="J168" s="30">
        <f>COUNTIF(C:C,テーブル2[[#This Row],[中分類]])</f>
        <v>13</v>
      </c>
      <c r="K168" s="30">
        <f>COUNTIF(D:D,テーブル2[[#This Row],[小分類]])</f>
        <v>1</v>
      </c>
    </row>
    <row r="169" spans="1:11" ht="30">
      <c r="A169" s="84">
        <f t="shared" si="2"/>
        <v>166</v>
      </c>
      <c r="B169" s="81" t="s">
        <v>449</v>
      </c>
      <c r="C169" s="81" t="s">
        <v>482</v>
      </c>
      <c r="D169" s="82" t="s">
        <v>494</v>
      </c>
      <c r="E169" s="88" t="s">
        <v>194</v>
      </c>
      <c r="F169" s="86"/>
      <c r="G169" s="86" t="s">
        <v>190</v>
      </c>
      <c r="H169" s="82" t="s">
        <v>489</v>
      </c>
      <c r="I169" s="30">
        <f>テーブル2[[#This Row],[No.]]</f>
        <v>166</v>
      </c>
      <c r="J169" s="30">
        <f>COUNTIF(C:C,テーブル2[[#This Row],[中分類]])</f>
        <v>13</v>
      </c>
      <c r="K169" s="30">
        <f>COUNTIF(D:D,テーブル2[[#This Row],[小分類]])</f>
        <v>1</v>
      </c>
    </row>
    <row r="170" spans="1:11" ht="30">
      <c r="A170" s="84">
        <f t="shared" si="2"/>
        <v>167</v>
      </c>
      <c r="B170" s="81" t="s">
        <v>449</v>
      </c>
      <c r="C170" s="81" t="s">
        <v>482</v>
      </c>
      <c r="D170" s="82" t="s">
        <v>495</v>
      </c>
      <c r="E170" s="88" t="s">
        <v>201</v>
      </c>
      <c r="F170" s="86"/>
      <c r="G170" s="86" t="s">
        <v>190</v>
      </c>
      <c r="H170" s="82" t="s">
        <v>496</v>
      </c>
      <c r="I170" s="30">
        <f>テーブル2[[#This Row],[No.]]</f>
        <v>167</v>
      </c>
      <c r="J170" s="30">
        <f>COUNTIF(C:C,テーブル2[[#This Row],[中分類]])</f>
        <v>13</v>
      </c>
      <c r="K170" s="30">
        <f>COUNTIF(D:D,テーブル2[[#This Row],[小分類]])</f>
        <v>1</v>
      </c>
    </row>
    <row r="171" spans="1:11" ht="30">
      <c r="A171" s="84">
        <f t="shared" si="2"/>
        <v>168</v>
      </c>
      <c r="B171" s="81" t="s">
        <v>449</v>
      </c>
      <c r="C171" s="81" t="s">
        <v>482</v>
      </c>
      <c r="D171" s="82" t="s">
        <v>497</v>
      </c>
      <c r="E171" s="88" t="s">
        <v>194</v>
      </c>
      <c r="F171" s="86"/>
      <c r="G171" s="86" t="s">
        <v>190</v>
      </c>
      <c r="H171" s="82" t="s">
        <v>484</v>
      </c>
      <c r="I171" s="30">
        <f>テーブル2[[#This Row],[No.]]</f>
        <v>168</v>
      </c>
      <c r="J171" s="30">
        <f>COUNTIF(C:C,テーブル2[[#This Row],[中分類]])</f>
        <v>13</v>
      </c>
      <c r="K171" s="30">
        <f>COUNTIF(D:D,テーブル2[[#This Row],[小分類]])</f>
        <v>1</v>
      </c>
    </row>
    <row r="172" spans="1:11" ht="30">
      <c r="A172" s="84">
        <f t="shared" si="2"/>
        <v>169</v>
      </c>
      <c r="B172" s="81" t="s">
        <v>449</v>
      </c>
      <c r="C172" s="81" t="s">
        <v>482</v>
      </c>
      <c r="D172" s="82" t="s">
        <v>498</v>
      </c>
      <c r="E172" s="88" t="s">
        <v>194</v>
      </c>
      <c r="F172" s="86"/>
      <c r="G172" s="86" t="s">
        <v>190</v>
      </c>
      <c r="H172" s="82" t="s">
        <v>486</v>
      </c>
      <c r="I172" s="30">
        <f>テーブル2[[#This Row],[No.]]</f>
        <v>169</v>
      </c>
      <c r="J172" s="30">
        <f>COUNTIF(C:C,テーブル2[[#This Row],[中分類]])</f>
        <v>13</v>
      </c>
      <c r="K172" s="30">
        <f>COUNTIF(D:D,テーブル2[[#This Row],[小分類]])</f>
        <v>1</v>
      </c>
    </row>
    <row r="173" spans="1:11" ht="30">
      <c r="A173" s="84">
        <f t="shared" si="2"/>
        <v>170</v>
      </c>
      <c r="B173" s="81" t="s">
        <v>449</v>
      </c>
      <c r="C173" s="81" t="s">
        <v>482</v>
      </c>
      <c r="D173" s="82" t="s">
        <v>499</v>
      </c>
      <c r="E173" s="88" t="s">
        <v>194</v>
      </c>
      <c r="F173" s="86"/>
      <c r="G173" s="86" t="s">
        <v>190</v>
      </c>
      <c r="H173" s="82" t="s">
        <v>500</v>
      </c>
      <c r="I173" s="30">
        <f>テーブル2[[#This Row],[No.]]</f>
        <v>170</v>
      </c>
      <c r="J173" s="30">
        <f>COUNTIF(C:C,テーブル2[[#This Row],[中分類]])</f>
        <v>13</v>
      </c>
      <c r="K173" s="30">
        <f>COUNTIF(D:D,テーブル2[[#This Row],[小分類]])</f>
        <v>1</v>
      </c>
    </row>
    <row r="174" spans="1:11" ht="30">
      <c r="A174" s="84">
        <f t="shared" si="2"/>
        <v>171</v>
      </c>
      <c r="B174" s="81" t="s">
        <v>449</v>
      </c>
      <c r="C174" s="81" t="s">
        <v>482</v>
      </c>
      <c r="D174" s="82" t="s">
        <v>501</v>
      </c>
      <c r="E174" s="88" t="s">
        <v>194</v>
      </c>
      <c r="F174" s="86"/>
      <c r="G174" s="86" t="s">
        <v>190</v>
      </c>
      <c r="H174" s="82" t="s">
        <v>473</v>
      </c>
      <c r="I174" s="30">
        <f>テーブル2[[#This Row],[No.]]</f>
        <v>171</v>
      </c>
      <c r="J174" s="30">
        <f>COUNTIF(C:C,テーブル2[[#This Row],[中分類]])</f>
        <v>13</v>
      </c>
      <c r="K174" s="30">
        <f>COUNTIF(D:D,テーブル2[[#This Row],[小分類]])</f>
        <v>1</v>
      </c>
    </row>
    <row r="175" spans="1:11" ht="30">
      <c r="A175" s="84">
        <f t="shared" si="2"/>
        <v>172</v>
      </c>
      <c r="B175" s="81" t="s">
        <v>449</v>
      </c>
      <c r="C175" s="82" t="s">
        <v>502</v>
      </c>
      <c r="D175" s="82" t="s">
        <v>503</v>
      </c>
      <c r="E175" s="88" t="s">
        <v>313</v>
      </c>
      <c r="F175" s="86"/>
      <c r="G175" s="86" t="s">
        <v>190</v>
      </c>
      <c r="H175" s="82" t="s">
        <v>504</v>
      </c>
      <c r="I175" s="30">
        <f>テーブル2[[#This Row],[No.]]</f>
        <v>172</v>
      </c>
      <c r="J175" s="30">
        <f>COUNTIF(C:C,テーブル2[[#This Row],[中分類]])</f>
        <v>2</v>
      </c>
      <c r="K175" s="30">
        <f>COUNTIF(D:D,テーブル2[[#This Row],[小分類]])</f>
        <v>1</v>
      </c>
    </row>
    <row r="176" spans="1:11" ht="30">
      <c r="A176" s="84">
        <f t="shared" si="2"/>
        <v>173</v>
      </c>
      <c r="B176" s="82" t="s">
        <v>505</v>
      </c>
      <c r="C176" s="82" t="s">
        <v>450</v>
      </c>
      <c r="D176" s="82" t="s">
        <v>506</v>
      </c>
      <c r="E176" s="88" t="s">
        <v>194</v>
      </c>
      <c r="F176" s="86"/>
      <c r="G176" s="86" t="s">
        <v>190</v>
      </c>
      <c r="H176" s="82" t="s">
        <v>507</v>
      </c>
      <c r="I176" s="30">
        <f>テーブル2[[#This Row],[No.]]</f>
        <v>173</v>
      </c>
      <c r="J176" s="30">
        <f>COUNTIF(C:C,テーブル2[[#This Row],[中分類]])</f>
        <v>24</v>
      </c>
      <c r="K176" s="30">
        <f>COUNTIF(D:D,テーブル2[[#This Row],[小分類]])</f>
        <v>1</v>
      </c>
    </row>
    <row r="177" spans="1:11" ht="75">
      <c r="A177" s="84">
        <f t="shared" si="2"/>
        <v>174</v>
      </c>
      <c r="B177" s="81" t="s">
        <v>505</v>
      </c>
      <c r="C177" s="81" t="s">
        <v>450</v>
      </c>
      <c r="D177" s="82" t="s">
        <v>508</v>
      </c>
      <c r="E177" s="88" t="s">
        <v>194</v>
      </c>
      <c r="F177" s="91"/>
      <c r="G177" s="86" t="s">
        <v>190</v>
      </c>
      <c r="H177" s="82" t="s">
        <v>509</v>
      </c>
      <c r="I177" s="30">
        <f>テーブル2[[#This Row],[No.]]</f>
        <v>174</v>
      </c>
      <c r="J177" s="30">
        <f>COUNTIF(C:C,テーブル2[[#This Row],[中分類]])</f>
        <v>24</v>
      </c>
      <c r="K177" s="30">
        <f>COUNTIF(D:D,テーブル2[[#This Row],[小分類]])</f>
        <v>1</v>
      </c>
    </row>
    <row r="178" spans="1:11" ht="30">
      <c r="A178" s="84">
        <f t="shared" si="2"/>
        <v>175</v>
      </c>
      <c r="B178" s="81" t="s">
        <v>505</v>
      </c>
      <c r="C178" s="81" t="s">
        <v>450</v>
      </c>
      <c r="D178" s="82" t="s">
        <v>510</v>
      </c>
      <c r="E178" s="88" t="s">
        <v>194</v>
      </c>
      <c r="F178" s="86"/>
      <c r="G178" s="86" t="s">
        <v>190</v>
      </c>
      <c r="H178" s="82" t="s">
        <v>475</v>
      </c>
      <c r="I178" s="30">
        <f>テーブル2[[#This Row],[No.]]</f>
        <v>175</v>
      </c>
      <c r="J178" s="30">
        <f>COUNTIF(C:C,テーブル2[[#This Row],[中分類]])</f>
        <v>24</v>
      </c>
      <c r="K178" s="30">
        <f>COUNTIF(D:D,テーブル2[[#This Row],[小分類]])</f>
        <v>1</v>
      </c>
    </row>
    <row r="179" spans="1:11">
      <c r="A179" s="84">
        <f t="shared" si="2"/>
        <v>176</v>
      </c>
      <c r="B179" s="82" t="s">
        <v>511</v>
      </c>
      <c r="C179" s="82" t="s">
        <v>512</v>
      </c>
      <c r="D179" s="82" t="s">
        <v>513</v>
      </c>
      <c r="E179" s="88" t="s">
        <v>194</v>
      </c>
      <c r="F179" s="86"/>
      <c r="G179" s="86" t="s">
        <v>190</v>
      </c>
      <c r="H179" s="82" t="s">
        <v>514</v>
      </c>
      <c r="I179" s="30">
        <f>テーブル2[[#This Row],[No.]]</f>
        <v>176</v>
      </c>
      <c r="J179" s="30">
        <f>COUNTIF(C:C,テーブル2[[#This Row],[中分類]])</f>
        <v>5</v>
      </c>
      <c r="K179" s="30">
        <f>COUNTIF(D:D,テーブル2[[#This Row],[小分類]])</f>
        <v>1</v>
      </c>
    </row>
    <row r="180" spans="1:11" ht="30">
      <c r="A180" s="84">
        <f t="shared" si="2"/>
        <v>177</v>
      </c>
      <c r="B180" s="81" t="s">
        <v>511</v>
      </c>
      <c r="C180" s="81" t="s">
        <v>512</v>
      </c>
      <c r="D180" s="82" t="s">
        <v>515</v>
      </c>
      <c r="E180" s="88" t="s">
        <v>194</v>
      </c>
      <c r="F180" s="86"/>
      <c r="G180" s="86" t="s">
        <v>190</v>
      </c>
      <c r="H180" s="82" t="s">
        <v>516</v>
      </c>
      <c r="I180" s="30">
        <f>テーブル2[[#This Row],[No.]]</f>
        <v>177</v>
      </c>
      <c r="J180" s="30">
        <f>COUNTIF(C:C,テーブル2[[#This Row],[中分類]])</f>
        <v>5</v>
      </c>
      <c r="K180" s="30">
        <f>COUNTIF(D:D,テーブル2[[#This Row],[小分類]])</f>
        <v>1</v>
      </c>
    </row>
    <row r="181" spans="1:11">
      <c r="A181" s="84">
        <f t="shared" si="2"/>
        <v>178</v>
      </c>
      <c r="B181" s="81" t="s">
        <v>511</v>
      </c>
      <c r="C181" s="81" t="s">
        <v>512</v>
      </c>
      <c r="D181" s="82" t="s">
        <v>517</v>
      </c>
      <c r="E181" s="88" t="s">
        <v>201</v>
      </c>
      <c r="F181" s="86"/>
      <c r="G181" s="86" t="s">
        <v>190</v>
      </c>
      <c r="H181" s="82" t="s">
        <v>496</v>
      </c>
      <c r="I181" s="30">
        <f>テーブル2[[#This Row],[No.]]</f>
        <v>178</v>
      </c>
      <c r="J181" s="30">
        <f>COUNTIF(C:C,テーブル2[[#This Row],[中分類]])</f>
        <v>5</v>
      </c>
      <c r="K181" s="30">
        <f>COUNTIF(D:D,テーブル2[[#This Row],[小分類]])</f>
        <v>1</v>
      </c>
    </row>
    <row r="182" spans="1:11">
      <c r="A182" s="84">
        <f t="shared" si="2"/>
        <v>179</v>
      </c>
      <c r="B182" s="81" t="s">
        <v>511</v>
      </c>
      <c r="C182" s="81" t="s">
        <v>512</v>
      </c>
      <c r="D182" s="82" t="s">
        <v>518</v>
      </c>
      <c r="E182" s="88" t="s">
        <v>201</v>
      </c>
      <c r="F182" s="86"/>
      <c r="G182" s="86" t="s">
        <v>190</v>
      </c>
      <c r="H182" s="82" t="s">
        <v>496</v>
      </c>
      <c r="I182" s="30">
        <f>テーブル2[[#This Row],[No.]]</f>
        <v>179</v>
      </c>
      <c r="J182" s="30">
        <f>COUNTIF(C:C,テーブル2[[#This Row],[中分類]])</f>
        <v>5</v>
      </c>
      <c r="K182" s="30">
        <f>COUNTIF(D:D,テーブル2[[#This Row],[小分類]])</f>
        <v>1</v>
      </c>
    </row>
    <row r="183" spans="1:11" ht="30">
      <c r="A183" s="84">
        <f t="shared" si="2"/>
        <v>180</v>
      </c>
      <c r="B183" s="81" t="s">
        <v>511</v>
      </c>
      <c r="C183" s="81" t="s">
        <v>512</v>
      </c>
      <c r="D183" s="82" t="s">
        <v>519</v>
      </c>
      <c r="E183" s="88" t="s">
        <v>194</v>
      </c>
      <c r="F183" s="86"/>
      <c r="G183" s="86" t="s">
        <v>190</v>
      </c>
      <c r="H183" s="82" t="s">
        <v>475</v>
      </c>
      <c r="I183" s="30">
        <f>テーブル2[[#This Row],[No.]]</f>
        <v>180</v>
      </c>
      <c r="J183" s="30">
        <f>COUNTIF(C:C,テーブル2[[#This Row],[中分類]])</f>
        <v>5</v>
      </c>
      <c r="K183" s="30">
        <f>COUNTIF(D:D,テーブル2[[#This Row],[小分類]])</f>
        <v>1</v>
      </c>
    </row>
    <row r="184" spans="1:11" ht="30">
      <c r="A184" s="84">
        <f t="shared" si="2"/>
        <v>181</v>
      </c>
      <c r="B184" s="81" t="s">
        <v>511</v>
      </c>
      <c r="C184" s="82" t="s">
        <v>502</v>
      </c>
      <c r="D184" s="82" t="s">
        <v>520</v>
      </c>
      <c r="E184" s="88" t="s">
        <v>313</v>
      </c>
      <c r="F184" s="86"/>
      <c r="G184" s="86" t="s">
        <v>190</v>
      </c>
      <c r="H184" s="82" t="s">
        <v>504</v>
      </c>
      <c r="I184" s="30">
        <f>テーブル2[[#This Row],[No.]]</f>
        <v>181</v>
      </c>
      <c r="J184" s="30">
        <f>COUNTIF(C:C,テーブル2[[#This Row],[中分類]])</f>
        <v>2</v>
      </c>
      <c r="K184" s="30">
        <f>COUNTIF(D:D,テーブル2[[#This Row],[小分類]])</f>
        <v>1</v>
      </c>
    </row>
    <row r="185" spans="1:11" ht="30">
      <c r="A185" s="84">
        <f t="shared" si="2"/>
        <v>182</v>
      </c>
      <c r="B185" s="82" t="s">
        <v>521</v>
      </c>
      <c r="C185" s="82" t="s">
        <v>522</v>
      </c>
      <c r="D185" s="82" t="s">
        <v>523</v>
      </c>
      <c r="E185" s="88" t="s">
        <v>201</v>
      </c>
      <c r="F185" s="86"/>
      <c r="G185" s="86" t="s">
        <v>190</v>
      </c>
      <c r="H185" s="82" t="s">
        <v>524</v>
      </c>
      <c r="I185" s="30">
        <f>テーブル2[[#This Row],[No.]]</f>
        <v>182</v>
      </c>
      <c r="J185" s="30">
        <f>COUNTIF(C:C,テーブル2[[#This Row],[中分類]])</f>
        <v>24</v>
      </c>
      <c r="K185" s="30">
        <f>COUNTIF(D:D,テーブル2[[#This Row],[小分類]])</f>
        <v>1</v>
      </c>
    </row>
    <row r="186" spans="1:11" ht="30">
      <c r="A186" s="84">
        <f t="shared" si="2"/>
        <v>183</v>
      </c>
      <c r="B186" s="81" t="s">
        <v>521</v>
      </c>
      <c r="C186" s="81" t="s">
        <v>522</v>
      </c>
      <c r="D186" s="82" t="s">
        <v>525</v>
      </c>
      <c r="E186" s="88" t="s">
        <v>201</v>
      </c>
      <c r="F186" s="89"/>
      <c r="G186" s="86" t="s">
        <v>190</v>
      </c>
      <c r="H186" s="82"/>
      <c r="I186" s="30">
        <f>テーブル2[[#This Row],[No.]]</f>
        <v>183</v>
      </c>
      <c r="J186" s="30">
        <f>COUNTIF(C:C,テーブル2[[#This Row],[中分類]])</f>
        <v>24</v>
      </c>
      <c r="K186" s="30">
        <f>COUNTIF(D:D,テーブル2[[#This Row],[小分類]])</f>
        <v>1</v>
      </c>
    </row>
    <row r="187" spans="1:11" ht="30">
      <c r="A187" s="84">
        <f t="shared" si="2"/>
        <v>184</v>
      </c>
      <c r="B187" s="81" t="s">
        <v>521</v>
      </c>
      <c r="C187" s="81" t="s">
        <v>522</v>
      </c>
      <c r="D187" s="82" t="s">
        <v>526</v>
      </c>
      <c r="E187" s="88" t="s">
        <v>194</v>
      </c>
      <c r="F187" s="86"/>
      <c r="G187" s="86" t="s">
        <v>190</v>
      </c>
      <c r="H187" s="83" t="s">
        <v>527</v>
      </c>
      <c r="I187" s="30">
        <f>テーブル2[[#This Row],[No.]]</f>
        <v>184</v>
      </c>
      <c r="J187" s="30">
        <f>COUNTIF(C:C,テーブル2[[#This Row],[中分類]])</f>
        <v>24</v>
      </c>
      <c r="K187" s="30">
        <f>COUNTIF(D:D,テーブル2[[#This Row],[小分類]])</f>
        <v>1</v>
      </c>
    </row>
    <row r="188" spans="1:11" ht="30">
      <c r="A188" s="84">
        <f t="shared" si="2"/>
        <v>185</v>
      </c>
      <c r="B188" s="81" t="s">
        <v>521</v>
      </c>
      <c r="C188" s="81" t="s">
        <v>522</v>
      </c>
      <c r="D188" s="82" t="s">
        <v>528</v>
      </c>
      <c r="E188" s="85"/>
      <c r="F188" s="86"/>
      <c r="G188" s="86" t="s">
        <v>190</v>
      </c>
      <c r="H188" s="82" t="s">
        <v>529</v>
      </c>
      <c r="I188" s="30">
        <f>テーブル2[[#This Row],[No.]]</f>
        <v>185</v>
      </c>
      <c r="J188" s="30">
        <f>COUNTIF(C:C,テーブル2[[#This Row],[中分類]])</f>
        <v>24</v>
      </c>
      <c r="K188" s="30">
        <f>COUNTIF(D:D,テーブル2[[#This Row],[小分類]])</f>
        <v>1</v>
      </c>
    </row>
    <row r="189" spans="1:11" ht="30">
      <c r="A189" s="84">
        <f t="shared" si="2"/>
        <v>186</v>
      </c>
      <c r="B189" s="81" t="s">
        <v>521</v>
      </c>
      <c r="C189" s="81" t="s">
        <v>522</v>
      </c>
      <c r="D189" s="82" t="s">
        <v>530</v>
      </c>
      <c r="E189" s="88" t="s">
        <v>194</v>
      </c>
      <c r="F189" s="86"/>
      <c r="G189" s="86" t="s">
        <v>190</v>
      </c>
      <c r="H189" s="82" t="s">
        <v>531</v>
      </c>
      <c r="I189" s="30">
        <f>テーブル2[[#This Row],[No.]]</f>
        <v>186</v>
      </c>
      <c r="J189" s="30">
        <f>COUNTIF(C:C,テーブル2[[#This Row],[中分類]])</f>
        <v>24</v>
      </c>
      <c r="K189" s="30">
        <f>COUNTIF(D:D,テーブル2[[#This Row],[小分類]])</f>
        <v>1</v>
      </c>
    </row>
    <row r="190" spans="1:11" ht="45">
      <c r="A190" s="84">
        <f t="shared" si="2"/>
        <v>187</v>
      </c>
      <c r="B190" s="81" t="s">
        <v>521</v>
      </c>
      <c r="C190" s="81" t="s">
        <v>522</v>
      </c>
      <c r="D190" s="82" t="s">
        <v>532</v>
      </c>
      <c r="E190" s="85"/>
      <c r="F190" s="86"/>
      <c r="G190" s="86" t="s">
        <v>190</v>
      </c>
      <c r="H190" s="82" t="s">
        <v>533</v>
      </c>
      <c r="I190" s="30">
        <f>テーブル2[[#This Row],[No.]]</f>
        <v>187</v>
      </c>
      <c r="J190" s="30">
        <f>COUNTIF(C:C,テーブル2[[#This Row],[中分類]])</f>
        <v>24</v>
      </c>
      <c r="K190" s="30">
        <f>COUNTIF(D:D,テーブル2[[#This Row],[小分類]])</f>
        <v>1</v>
      </c>
    </row>
    <row r="191" spans="1:11" ht="30">
      <c r="A191" s="84">
        <f t="shared" si="2"/>
        <v>188</v>
      </c>
      <c r="B191" s="81" t="s">
        <v>521</v>
      </c>
      <c r="C191" s="81" t="s">
        <v>522</v>
      </c>
      <c r="D191" s="82" t="s">
        <v>534</v>
      </c>
      <c r="E191" s="88" t="s">
        <v>197</v>
      </c>
      <c r="F191" s="86"/>
      <c r="G191" s="86" t="s">
        <v>190</v>
      </c>
      <c r="H191" s="82" t="s">
        <v>535</v>
      </c>
      <c r="I191" s="30">
        <f>テーブル2[[#This Row],[No.]]</f>
        <v>188</v>
      </c>
      <c r="J191" s="30">
        <f>COUNTIF(C:C,テーブル2[[#This Row],[中分類]])</f>
        <v>24</v>
      </c>
      <c r="K191" s="30">
        <f>COUNTIF(D:D,テーブル2[[#This Row],[小分類]])</f>
        <v>1</v>
      </c>
    </row>
    <row r="192" spans="1:11" ht="30">
      <c r="A192" s="84">
        <f t="shared" si="2"/>
        <v>189</v>
      </c>
      <c r="B192" s="81" t="s">
        <v>521</v>
      </c>
      <c r="C192" s="81" t="s">
        <v>522</v>
      </c>
      <c r="D192" s="82" t="s">
        <v>536</v>
      </c>
      <c r="E192" s="88" t="s">
        <v>201</v>
      </c>
      <c r="F192" s="86"/>
      <c r="G192" s="86" t="s">
        <v>190</v>
      </c>
      <c r="H192" s="82" t="s">
        <v>202</v>
      </c>
      <c r="I192" s="30">
        <f>テーブル2[[#This Row],[No.]]</f>
        <v>189</v>
      </c>
      <c r="J192" s="30">
        <f>COUNTIF(C:C,テーブル2[[#This Row],[中分類]])</f>
        <v>24</v>
      </c>
      <c r="K192" s="30">
        <f>COUNTIF(D:D,テーブル2[[#This Row],[小分類]])</f>
        <v>1</v>
      </c>
    </row>
    <row r="193" spans="1:11" ht="30">
      <c r="A193" s="84">
        <f t="shared" si="2"/>
        <v>190</v>
      </c>
      <c r="B193" s="81" t="s">
        <v>521</v>
      </c>
      <c r="C193" s="81" t="s">
        <v>522</v>
      </c>
      <c r="D193" s="82" t="s">
        <v>537</v>
      </c>
      <c r="E193" s="88" t="s">
        <v>194</v>
      </c>
      <c r="F193" s="86"/>
      <c r="G193" s="86" t="s">
        <v>190</v>
      </c>
      <c r="H193" s="82" t="s">
        <v>237</v>
      </c>
      <c r="I193" s="30">
        <f>テーブル2[[#This Row],[No.]]</f>
        <v>190</v>
      </c>
      <c r="J193" s="30">
        <f>COUNTIF(C:C,テーブル2[[#This Row],[中分類]])</f>
        <v>24</v>
      </c>
      <c r="K193" s="30">
        <f>COUNTIF(D:D,テーブル2[[#This Row],[小分類]])</f>
        <v>1</v>
      </c>
    </row>
    <row r="194" spans="1:11" ht="30">
      <c r="A194" s="84">
        <f t="shared" si="2"/>
        <v>191</v>
      </c>
      <c r="B194" s="81" t="s">
        <v>521</v>
      </c>
      <c r="C194" s="81" t="s">
        <v>522</v>
      </c>
      <c r="D194" s="82" t="s">
        <v>538</v>
      </c>
      <c r="E194" s="85"/>
      <c r="F194" s="86"/>
      <c r="G194" s="86" t="s">
        <v>190</v>
      </c>
      <c r="H194" s="82" t="s">
        <v>539</v>
      </c>
      <c r="I194" s="30">
        <f>テーブル2[[#This Row],[No.]]</f>
        <v>191</v>
      </c>
      <c r="J194" s="30">
        <f>COUNTIF(C:C,テーブル2[[#This Row],[中分類]])</f>
        <v>24</v>
      </c>
      <c r="K194" s="30">
        <f>COUNTIF(D:D,テーブル2[[#This Row],[小分類]])</f>
        <v>1</v>
      </c>
    </row>
    <row r="195" spans="1:11" ht="30">
      <c r="A195" s="84">
        <f t="shared" si="2"/>
        <v>192</v>
      </c>
      <c r="B195" s="81" t="s">
        <v>521</v>
      </c>
      <c r="C195" s="81" t="s">
        <v>522</v>
      </c>
      <c r="D195" s="82" t="s">
        <v>540</v>
      </c>
      <c r="E195" s="88" t="s">
        <v>201</v>
      </c>
      <c r="F195" s="86"/>
      <c r="G195" s="86" t="s">
        <v>190</v>
      </c>
      <c r="H195" s="82" t="s">
        <v>541</v>
      </c>
      <c r="I195" s="30">
        <f>テーブル2[[#This Row],[No.]]</f>
        <v>192</v>
      </c>
      <c r="J195" s="30">
        <f>COUNTIF(C:C,テーブル2[[#This Row],[中分類]])</f>
        <v>24</v>
      </c>
      <c r="K195" s="30">
        <f>COUNTIF(D:D,テーブル2[[#This Row],[小分類]])</f>
        <v>1</v>
      </c>
    </row>
    <row r="196" spans="1:11" ht="30">
      <c r="A196" s="84">
        <f t="shared" si="2"/>
        <v>193</v>
      </c>
      <c r="B196" s="81" t="s">
        <v>521</v>
      </c>
      <c r="C196" s="81" t="s">
        <v>522</v>
      </c>
      <c r="D196" s="82" t="s">
        <v>542</v>
      </c>
      <c r="E196" s="88" t="s">
        <v>201</v>
      </c>
      <c r="F196" s="86"/>
      <c r="G196" s="86" t="s">
        <v>190</v>
      </c>
      <c r="H196" s="82" t="s">
        <v>543</v>
      </c>
      <c r="I196" s="30">
        <f>テーブル2[[#This Row],[No.]]</f>
        <v>193</v>
      </c>
      <c r="J196" s="30">
        <f>COUNTIF(C:C,テーブル2[[#This Row],[中分類]])</f>
        <v>24</v>
      </c>
      <c r="K196" s="30">
        <f>COUNTIF(D:D,テーブル2[[#This Row],[小分類]])</f>
        <v>1</v>
      </c>
    </row>
    <row r="197" spans="1:11" ht="30">
      <c r="A197" s="84">
        <f t="shared" si="2"/>
        <v>194</v>
      </c>
      <c r="B197" s="81" t="s">
        <v>521</v>
      </c>
      <c r="C197" s="81" t="s">
        <v>522</v>
      </c>
      <c r="D197" s="82" t="s">
        <v>544</v>
      </c>
      <c r="E197" s="88" t="s">
        <v>194</v>
      </c>
      <c r="F197" s="86"/>
      <c r="G197" s="86" t="s">
        <v>190</v>
      </c>
      <c r="H197" s="82" t="s">
        <v>545</v>
      </c>
      <c r="I197" s="30">
        <f>テーブル2[[#This Row],[No.]]</f>
        <v>194</v>
      </c>
      <c r="J197" s="30">
        <f>COUNTIF(C:C,テーブル2[[#This Row],[中分類]])</f>
        <v>24</v>
      </c>
      <c r="K197" s="30">
        <f>COUNTIF(D:D,テーブル2[[#This Row],[小分類]])</f>
        <v>1</v>
      </c>
    </row>
    <row r="198" spans="1:11" ht="30">
      <c r="A198" s="84">
        <f t="shared" si="2"/>
        <v>195</v>
      </c>
      <c r="B198" s="81" t="s">
        <v>521</v>
      </c>
      <c r="C198" s="81" t="s">
        <v>522</v>
      </c>
      <c r="D198" s="82" t="s">
        <v>546</v>
      </c>
      <c r="E198" s="88" t="s">
        <v>201</v>
      </c>
      <c r="F198" s="86"/>
      <c r="G198" s="86" t="s">
        <v>190</v>
      </c>
      <c r="H198" s="82" t="s">
        <v>547</v>
      </c>
      <c r="I198" s="30">
        <f>テーブル2[[#This Row],[No.]]</f>
        <v>195</v>
      </c>
      <c r="J198" s="30">
        <f>COUNTIF(C:C,テーブル2[[#This Row],[中分類]])</f>
        <v>24</v>
      </c>
      <c r="K198" s="30">
        <f>COUNTIF(D:D,テーブル2[[#This Row],[小分類]])</f>
        <v>1</v>
      </c>
    </row>
    <row r="199" spans="1:11" ht="30">
      <c r="A199" s="84">
        <f>ROW()-3</f>
        <v>196</v>
      </c>
      <c r="B199" s="81" t="s">
        <v>521</v>
      </c>
      <c r="C199" s="81" t="s">
        <v>522</v>
      </c>
      <c r="D199" s="82" t="s">
        <v>548</v>
      </c>
      <c r="E199" s="88" t="s">
        <v>298</v>
      </c>
      <c r="F199" s="86"/>
      <c r="G199" s="86" t="s">
        <v>190</v>
      </c>
      <c r="H199" s="82" t="s">
        <v>549</v>
      </c>
      <c r="I199" s="30">
        <f>テーブル2[[#This Row],[No.]]</f>
        <v>196</v>
      </c>
      <c r="J199" s="30">
        <f>COUNTIF(C:C,テーブル2[[#This Row],[中分類]])</f>
        <v>24</v>
      </c>
      <c r="K199" s="30">
        <f>COUNTIF(D:D,テーブル2[[#This Row],[小分類]])</f>
        <v>1</v>
      </c>
    </row>
    <row r="200" spans="1:11" ht="30">
      <c r="A200" s="84">
        <f t="shared" si="2"/>
        <v>197</v>
      </c>
      <c r="B200" s="81" t="s">
        <v>521</v>
      </c>
      <c r="C200" s="81" t="s">
        <v>522</v>
      </c>
      <c r="D200" s="82" t="s">
        <v>550</v>
      </c>
      <c r="E200" s="88" t="s">
        <v>194</v>
      </c>
      <c r="F200" s="86"/>
      <c r="G200" s="86" t="s">
        <v>190</v>
      </c>
      <c r="H200" s="82" t="s">
        <v>551</v>
      </c>
      <c r="I200" s="30">
        <f>テーブル2[[#This Row],[No.]]</f>
        <v>197</v>
      </c>
      <c r="J200" s="30">
        <f>COUNTIF(C:C,テーブル2[[#This Row],[中分類]])</f>
        <v>24</v>
      </c>
      <c r="K200" s="30">
        <f>COUNTIF(D:D,テーブル2[[#This Row],[小分類]])</f>
        <v>1</v>
      </c>
    </row>
    <row r="201" spans="1:11" ht="30">
      <c r="A201" s="84">
        <f t="shared" si="2"/>
        <v>198</v>
      </c>
      <c r="B201" s="81" t="s">
        <v>521</v>
      </c>
      <c r="C201" s="81" t="s">
        <v>522</v>
      </c>
      <c r="D201" s="82" t="s">
        <v>552</v>
      </c>
      <c r="E201" s="88" t="s">
        <v>194</v>
      </c>
      <c r="F201" s="86"/>
      <c r="G201" s="86" t="s">
        <v>190</v>
      </c>
      <c r="H201" s="82" t="s">
        <v>553</v>
      </c>
      <c r="I201" s="30">
        <f>テーブル2[[#This Row],[No.]]</f>
        <v>198</v>
      </c>
      <c r="J201" s="30">
        <f>COUNTIF(C:C,テーブル2[[#This Row],[中分類]])</f>
        <v>24</v>
      </c>
      <c r="K201" s="30">
        <f>COUNTIF(D:D,テーブル2[[#This Row],[小分類]])</f>
        <v>1</v>
      </c>
    </row>
    <row r="202" spans="1:11" ht="30">
      <c r="A202" s="84">
        <f t="shared" si="2"/>
        <v>199</v>
      </c>
      <c r="B202" s="81" t="s">
        <v>521</v>
      </c>
      <c r="C202" s="81" t="s">
        <v>522</v>
      </c>
      <c r="D202" s="82" t="s">
        <v>554</v>
      </c>
      <c r="E202" s="88" t="s">
        <v>194</v>
      </c>
      <c r="F202" s="86"/>
      <c r="G202" s="86" t="s">
        <v>190</v>
      </c>
      <c r="H202" s="82" t="s">
        <v>475</v>
      </c>
      <c r="I202" s="30">
        <f>テーブル2[[#This Row],[No.]]</f>
        <v>199</v>
      </c>
      <c r="J202" s="30">
        <f>COUNTIF(C:C,テーブル2[[#This Row],[中分類]])</f>
        <v>24</v>
      </c>
      <c r="K202" s="30">
        <f>COUNTIF(D:D,テーブル2[[#This Row],[小分類]])</f>
        <v>1</v>
      </c>
    </row>
    <row r="203" spans="1:11" ht="30">
      <c r="A203" s="84">
        <f t="shared" si="2"/>
        <v>200</v>
      </c>
      <c r="B203" s="81" t="s">
        <v>521</v>
      </c>
      <c r="C203" s="81" t="s">
        <v>522</v>
      </c>
      <c r="D203" s="82" t="s">
        <v>555</v>
      </c>
      <c r="E203" s="88" t="s">
        <v>201</v>
      </c>
      <c r="F203" s="86"/>
      <c r="G203" s="86" t="s">
        <v>190</v>
      </c>
      <c r="H203" s="82" t="s">
        <v>556</v>
      </c>
      <c r="I203" s="30">
        <f>テーブル2[[#This Row],[No.]]</f>
        <v>200</v>
      </c>
      <c r="J203" s="30">
        <f>COUNTIF(C:C,テーブル2[[#This Row],[中分類]])</f>
        <v>24</v>
      </c>
      <c r="K203" s="30">
        <f>COUNTIF(D:D,テーブル2[[#This Row],[小分類]])</f>
        <v>1</v>
      </c>
    </row>
    <row r="204" spans="1:11" ht="30">
      <c r="A204" s="84">
        <f t="shared" si="2"/>
        <v>201</v>
      </c>
      <c r="B204" s="81" t="s">
        <v>521</v>
      </c>
      <c r="C204" s="81" t="s">
        <v>522</v>
      </c>
      <c r="D204" s="82" t="s">
        <v>557</v>
      </c>
      <c r="E204" s="88" t="s">
        <v>298</v>
      </c>
      <c r="F204" s="86"/>
      <c r="G204" s="86" t="s">
        <v>190</v>
      </c>
      <c r="H204" s="82"/>
      <c r="I204" s="30">
        <f>テーブル2[[#This Row],[No.]]</f>
        <v>201</v>
      </c>
      <c r="J204" s="30">
        <f>COUNTIF(C:C,テーブル2[[#This Row],[中分類]])</f>
        <v>24</v>
      </c>
      <c r="K204" s="30">
        <f>COUNTIF(D:D,テーブル2[[#This Row],[小分類]])</f>
        <v>1</v>
      </c>
    </row>
    <row r="205" spans="1:11" ht="45">
      <c r="A205" s="84">
        <f t="shared" si="2"/>
        <v>202</v>
      </c>
      <c r="B205" s="81" t="s">
        <v>521</v>
      </c>
      <c r="C205" s="81" t="s">
        <v>522</v>
      </c>
      <c r="D205" s="82" t="s">
        <v>558</v>
      </c>
      <c r="E205" s="88" t="s">
        <v>298</v>
      </c>
      <c r="F205" s="86"/>
      <c r="G205" s="86" t="s">
        <v>190</v>
      </c>
      <c r="H205" s="82"/>
      <c r="I205" s="30">
        <f>テーブル2[[#This Row],[No.]]</f>
        <v>202</v>
      </c>
      <c r="J205" s="30">
        <f>COUNTIF(C:C,テーブル2[[#This Row],[中分類]])</f>
        <v>24</v>
      </c>
      <c r="K205" s="30">
        <f>COUNTIF(D:D,テーブル2[[#This Row],[小分類]])</f>
        <v>1</v>
      </c>
    </row>
    <row r="206" spans="1:11" ht="30">
      <c r="A206" s="84">
        <f t="shared" ref="A206:A208" si="3">ROW()-3</f>
        <v>203</v>
      </c>
      <c r="B206" s="81" t="s">
        <v>521</v>
      </c>
      <c r="C206" s="81" t="s">
        <v>522</v>
      </c>
      <c r="D206" s="82" t="s">
        <v>559</v>
      </c>
      <c r="E206" s="88" t="s">
        <v>201</v>
      </c>
      <c r="F206" s="86"/>
      <c r="G206" s="86" t="s">
        <v>190</v>
      </c>
      <c r="H206" s="82"/>
      <c r="I206" s="30">
        <f>テーブル2[[#This Row],[No.]]</f>
        <v>203</v>
      </c>
      <c r="J206" s="30">
        <f>COUNTIF(C:C,テーブル2[[#This Row],[中分類]])</f>
        <v>24</v>
      </c>
      <c r="K206" s="30">
        <f>COUNTIF(D:D,テーブル2[[#This Row],[小分類]])</f>
        <v>1</v>
      </c>
    </row>
    <row r="207" spans="1:11" ht="30">
      <c r="A207" s="84">
        <f t="shared" si="3"/>
        <v>204</v>
      </c>
      <c r="B207" s="81" t="s">
        <v>521</v>
      </c>
      <c r="C207" s="81" t="s">
        <v>522</v>
      </c>
      <c r="D207" s="82" t="s">
        <v>560</v>
      </c>
      <c r="E207" s="88" t="s">
        <v>201</v>
      </c>
      <c r="F207" s="86"/>
      <c r="G207" s="86" t="s">
        <v>190</v>
      </c>
      <c r="H207" s="82"/>
      <c r="I207" s="30">
        <f>テーブル2[[#This Row],[No.]]</f>
        <v>204</v>
      </c>
      <c r="J207" s="30">
        <f>COUNTIF(C:C,テーブル2[[#This Row],[中分類]])</f>
        <v>24</v>
      </c>
      <c r="K207" s="30">
        <f>COUNTIF(D:D,テーブル2[[#This Row],[小分類]])</f>
        <v>1</v>
      </c>
    </row>
    <row r="208" spans="1:11" ht="30">
      <c r="A208" s="84">
        <f t="shared" si="3"/>
        <v>205</v>
      </c>
      <c r="B208" s="81" t="s">
        <v>521</v>
      </c>
      <c r="C208" s="81" t="s">
        <v>522</v>
      </c>
      <c r="D208" s="82" t="s">
        <v>561</v>
      </c>
      <c r="E208" s="88" t="s">
        <v>194</v>
      </c>
      <c r="F208" s="86"/>
      <c r="G208" s="86" t="s">
        <v>190</v>
      </c>
      <c r="H208" s="82" t="s">
        <v>475</v>
      </c>
      <c r="I208" s="30">
        <f>テーブル2[[#This Row],[No.]]</f>
        <v>205</v>
      </c>
      <c r="J208" s="30">
        <f>COUNTIF(C:C,テーブル2[[#This Row],[中分類]])</f>
        <v>24</v>
      </c>
      <c r="K208" s="30">
        <f>COUNTIF(D:D,テーブル2[[#This Row],[小分類]])</f>
        <v>1</v>
      </c>
    </row>
  </sheetData>
  <sheetProtection formatRows="0" selectLockedCells="1" autoFilter="0"/>
  <phoneticPr fontId="2"/>
  <dataValidations count="1">
    <dataValidation type="list" allowBlank="1" showInputMessage="1" showErrorMessage="1" sqref="G4:G208" xr:uid="{FCBE157C-43E5-455D-8E5A-E2C28F96C293}">
      <formula1>"選択してください,確認中,固定"</formula1>
    </dataValidation>
  </dataValidations>
  <hyperlinks>
    <hyperlink ref="H51" r:id="rId1" xr:uid="{B5674367-54EE-42DE-AA0C-F24C7F47D8BE}"/>
    <hyperlink ref="H61" r:id="rId2" xr:uid="{45FA4D77-A907-423C-BD8D-707702ECD490}"/>
  </hyperlinks>
  <printOptions horizontalCentered="1"/>
  <pageMargins left="0.23622047244094491" right="0.23622047244094491" top="0.23622047244094491" bottom="0.43307086614173229" header="0.31496062992125984" footer="0.31496062992125984"/>
  <pageSetup paperSize="9" scale="84" orientation="landscape" r:id="rId3"/>
  <headerFooter>
    <oddFooter>&amp;C&amp;"Meiryo UI,標準"&amp;P/&amp;N</oddFooter>
  </headerFooter>
  <drawing r:id="rId4"/>
  <tableParts count="1">
    <tablePart r:id="rId5"/>
  </tableParts>
  <extLst>
    <ext xmlns:x14="http://schemas.microsoft.com/office/spreadsheetml/2009/9/main" uri="{CCE6A557-97BC-4b89-ADB6-D9C93CAAB3DF}">
      <x14:dataValidations xmlns:xm="http://schemas.microsoft.com/office/excel/2006/main" count="65">
        <x14:dataValidation type="list" allowBlank="1" showInputMessage="1" showErrorMessage="1" xr:uid="{9BA046C5-926E-42A7-9215-915C343E3FF3}">
          <x14:formula1>
            <xm:f>回答選択肢!$C$8:$M$8</xm:f>
          </x14:formula1>
          <xm:sqref>E9</xm:sqref>
        </x14:dataValidation>
        <x14:dataValidation type="list" allowBlank="1" showInputMessage="1" showErrorMessage="1" xr:uid="{4584475D-D0D2-45B8-9AB5-789C08F5DE11}">
          <x14:formula1>
            <xm:f>回答選択肢!$C$10:$M$10</xm:f>
          </x14:formula1>
          <xm:sqref>E11</xm:sqref>
        </x14:dataValidation>
        <x14:dataValidation type="list" allowBlank="1" showInputMessage="1" showErrorMessage="1" xr:uid="{F1169CDF-D4BB-4368-AE99-222257BC8D56}">
          <x14:formula1>
            <xm:f>回答選択肢!$C$11:$M$11</xm:f>
          </x14:formula1>
          <xm:sqref>E12</xm:sqref>
        </x14:dataValidation>
        <x14:dataValidation type="list" allowBlank="1" showInputMessage="1" showErrorMessage="1" xr:uid="{8FC57024-9A03-431C-A924-DDAE1C14D9A3}">
          <x14:formula1>
            <xm:f>回答選択肢!$C$54:$M$54</xm:f>
          </x14:formula1>
          <xm:sqref>E185</xm:sqref>
        </x14:dataValidation>
        <x14:dataValidation type="list" allowBlank="1" showInputMessage="1" showErrorMessage="1" xr:uid="{3A99FF64-679D-45F7-A310-7BBB40A4A94B}">
          <x14:formula1>
            <xm:f>回答選択肢!$C$56:$M$56</xm:f>
          </x14:formula1>
          <xm:sqref>E192</xm:sqref>
        </x14:dataValidation>
        <x14:dataValidation type="list" allowBlank="1" showInputMessage="1" showErrorMessage="1" xr:uid="{39B6E2B3-8EA5-44C9-A1E3-BCAF9D86FC8C}">
          <x14:formula1>
            <xm:f>回答選択肢!$C$23:$M$23</xm:f>
          </x14:formula1>
          <xm:sqref>E79</xm:sqref>
        </x14:dataValidation>
        <x14:dataValidation type="list" allowBlank="1" showInputMessage="1" showErrorMessage="1" xr:uid="{FC6719B4-0C95-4166-B5E1-72D95AE6388C}">
          <x14:formula1>
            <xm:f>回答選択肢!$C$40:$M$40</xm:f>
          </x14:formula1>
          <xm:sqref>E107</xm:sqref>
        </x14:dataValidation>
        <x14:dataValidation type="list" allowBlank="1" showInputMessage="1" showErrorMessage="1" xr:uid="{1A5F2693-572F-41E2-AE51-10613E57E098}">
          <x14:formula1>
            <xm:f>回答選択肢!$C$41:$M$41</xm:f>
          </x14:formula1>
          <xm:sqref>E115</xm:sqref>
        </x14:dataValidation>
        <x14:dataValidation type="list" allowBlank="1" showInputMessage="1" showErrorMessage="1" xr:uid="{96CED8BE-8843-46F7-B81D-AC81A646F60F}">
          <x14:formula1>
            <xm:f>回答選択肢!$C$42:$M$42</xm:f>
          </x14:formula1>
          <xm:sqref>E116</xm:sqref>
        </x14:dataValidation>
        <x14:dataValidation type="list" allowBlank="1" showInputMessage="1" showErrorMessage="1" xr:uid="{1918EC61-05B7-458D-86FB-2B9176D3ADD9}">
          <x14:formula1>
            <xm:f>回答選択肢!$C$43:$M$43</xm:f>
          </x14:formula1>
          <xm:sqref>E117</xm:sqref>
        </x14:dataValidation>
        <x14:dataValidation type="list" allowBlank="1" showInputMessage="1" showErrorMessage="1" xr:uid="{EB54A2E6-51EB-4347-BEBA-F7243C1DD641}">
          <x14:formula1>
            <xm:f>回答選択肢!$C$9:$M$9</xm:f>
          </x14:formula1>
          <xm:sqref>E10</xm:sqref>
        </x14:dataValidation>
        <x14:dataValidation type="list" allowBlank="1" showInputMessage="1" showErrorMessage="1" xr:uid="{F07FED2A-A485-4526-B865-A0709B698D53}">
          <x14:formula1>
            <xm:f>回答選択肢!$C$55:$M$55</xm:f>
          </x14:formula1>
          <xm:sqref>E186</xm:sqref>
        </x14:dataValidation>
        <x14:dataValidation type="list" allowBlank="1" showInputMessage="1" showErrorMessage="1" xr:uid="{9FA93BC9-DF6F-432A-9BEF-F6F05EED8ED9}">
          <x14:formula1>
            <xm:f>回答選択肢!$C$18:$M$18</xm:f>
          </x14:formula1>
          <xm:sqref>E62</xm:sqref>
        </x14:dataValidation>
        <x14:dataValidation type="list" allowBlank="1" showInputMessage="1" showErrorMessage="1" xr:uid="{40488B98-448E-4C2E-A978-6FB74316E097}">
          <x14:formula1>
            <xm:f>回答選択肢!$C$19:$M$19</xm:f>
          </x14:formula1>
          <xm:sqref>E63</xm:sqref>
        </x14:dataValidation>
        <x14:dataValidation type="list" allowBlank="1" showInputMessage="1" showErrorMessage="1" xr:uid="{B99974C2-7561-4901-AF7E-95785C8016FA}">
          <x14:formula1>
            <xm:f>回答選択肢!$C$20:$M$20</xm:f>
          </x14:formula1>
          <xm:sqref>E64</xm:sqref>
        </x14:dataValidation>
        <x14:dataValidation type="list" allowBlank="1" showInputMessage="1" showErrorMessage="1" xr:uid="{DEADAC8E-EE63-4302-91EC-0067A4859816}">
          <x14:formula1>
            <xm:f>回答選択肢!$C$30:$M$30</xm:f>
          </x14:formula1>
          <xm:sqref>E94</xm:sqref>
        </x14:dataValidation>
        <x14:dataValidation type="list" allowBlank="1" showInputMessage="1" showErrorMessage="1" xr:uid="{97ADEA2C-7956-46EC-8E6B-8F39F5E4866B}">
          <x14:formula1>
            <xm:f>回答選択肢!$C$31:$M$31</xm:f>
          </x14:formula1>
          <xm:sqref>E95</xm:sqref>
        </x14:dataValidation>
        <x14:dataValidation type="list" allowBlank="1" showInputMessage="1" showErrorMessage="1" xr:uid="{7D0C9BEA-4DA6-41CC-813B-84913E786FAC}">
          <x14:formula1>
            <xm:f>回答選択肢!$C$32:$M$32</xm:f>
          </x14:formula1>
          <xm:sqref>E96</xm:sqref>
        </x14:dataValidation>
        <x14:dataValidation type="list" allowBlank="1" showInputMessage="1" showErrorMessage="1" xr:uid="{11058C90-426B-4C43-A712-7E1A4927B87C}">
          <x14:formula1>
            <xm:f>回答選択肢!$C$33:$M$33</xm:f>
          </x14:formula1>
          <xm:sqref>E97</xm:sqref>
        </x14:dataValidation>
        <x14:dataValidation type="list" allowBlank="1" showInputMessage="1" showErrorMessage="1" xr:uid="{262E7EF8-52AD-40B8-8856-1A27A0403A71}">
          <x14:formula1>
            <xm:f>回答選択肢!$C$34:$E$34</xm:f>
          </x14:formula1>
          <xm:sqref>E97</xm:sqref>
        </x14:dataValidation>
        <x14:dataValidation type="list" allowBlank="1" showInputMessage="1" showErrorMessage="1" xr:uid="{1EF841F5-E9A7-4156-A628-BC22F32BC653}">
          <x14:formula1>
            <xm:f>回答選択肢!$C$35:$M$35</xm:f>
          </x14:formula1>
          <xm:sqref>E99</xm:sqref>
        </x14:dataValidation>
        <x14:dataValidation type="list" allowBlank="1" showInputMessage="1" showErrorMessage="1" xr:uid="{B3DBCD8A-4CDD-4B4F-86A4-BEAD1C1A77DE}">
          <x14:formula1>
            <xm:f>回答選択肢!$C$36:$M$36</xm:f>
          </x14:formula1>
          <xm:sqref>E100</xm:sqref>
        </x14:dataValidation>
        <x14:dataValidation type="list" allowBlank="1" showInputMessage="1" showErrorMessage="1" xr:uid="{C9F8460D-46FE-49F3-862E-E084298DEA23}">
          <x14:formula1>
            <xm:f>回答選択肢!$C$37:$M$37</xm:f>
          </x14:formula1>
          <xm:sqref>E101</xm:sqref>
        </x14:dataValidation>
        <x14:dataValidation type="list" allowBlank="1" showInputMessage="1" showErrorMessage="1" xr:uid="{5120A72F-0169-4F3E-9926-4C7B95488DC3}">
          <x14:formula1>
            <xm:f>回答選択肢!$C$24:$M$24</xm:f>
          </x14:formula1>
          <xm:sqref>E80</xm:sqref>
        </x14:dataValidation>
        <x14:dataValidation type="list" allowBlank="1" showInputMessage="1" showErrorMessage="1" xr:uid="{D07A303D-B212-42AF-BF2A-CDF136D71828}">
          <x14:formula1>
            <xm:f>回答選択肢!$C$25:$M$25</xm:f>
          </x14:formula1>
          <xm:sqref>E81</xm:sqref>
        </x14:dataValidation>
        <x14:dataValidation type="list" allowBlank="1" showInputMessage="1" showErrorMessage="1" xr:uid="{D84BC46D-E5F0-48E9-B803-1F808DFC0E2F}">
          <x14:formula1>
            <xm:f>回答選択肢!$C$26:$M$26</xm:f>
          </x14:formula1>
          <xm:sqref>E82</xm:sqref>
        </x14:dataValidation>
        <x14:dataValidation type="list" allowBlank="1" showInputMessage="1" showErrorMessage="1" xr:uid="{D4CDC043-7BBF-4898-AA2B-1C7EC978BA70}">
          <x14:formula1>
            <xm:f>回答選択肢!$C$27:$M$27</xm:f>
          </x14:formula1>
          <xm:sqref>E83</xm:sqref>
        </x14:dataValidation>
        <x14:dataValidation type="list" allowBlank="1" showInputMessage="1" showErrorMessage="1" xr:uid="{49B20B46-5B89-4DBF-BCA1-17D009EFC1CE}">
          <x14:formula1>
            <xm:f>回答選択肢!$C$29:$M$29</xm:f>
          </x14:formula1>
          <xm:sqref>E93</xm:sqref>
        </x14:dataValidation>
        <x14:dataValidation type="list" allowBlank="1" showInputMessage="1" showErrorMessage="1" xr:uid="{F84F33F5-AC14-4C3E-A0D2-C86A287DAF50}">
          <x14:formula1>
            <xm:f>回答選択肢!$C$39:$M$39</xm:f>
          </x14:formula1>
          <xm:sqref>E105</xm:sqref>
        </x14:dataValidation>
        <x14:dataValidation type="list" allowBlank="1" showInputMessage="1" showErrorMessage="1" xr:uid="{44768E23-5443-49FF-9594-ABB29315F0E2}">
          <x14:formula1>
            <xm:f>回答選択肢!$D$25:$G$25</xm:f>
          </x14:formula1>
          <xm:sqref>E81</xm:sqref>
        </x14:dataValidation>
        <x14:dataValidation type="list" allowBlank="1" showInputMessage="1" showErrorMessage="1" xr:uid="{B6BDFFBB-20A4-4580-8F44-CFADC3F5C483}">
          <x14:formula1>
            <xm:f>回答選択肢!$D$26:$F$26</xm:f>
          </x14:formula1>
          <xm:sqref>E82</xm:sqref>
        </x14:dataValidation>
        <x14:dataValidation type="list" allowBlank="1" showInputMessage="1" showErrorMessage="1" xr:uid="{56CB557F-FD2A-4F8E-82DC-47B764DEAF40}">
          <x14:formula1>
            <xm:f>回答選択肢!$D$27:$E$27</xm:f>
          </x14:formula1>
          <xm:sqref>E83</xm:sqref>
        </x14:dataValidation>
        <x14:dataValidation type="list" allowBlank="1" showInputMessage="1" showErrorMessage="1" xr:uid="{6F0E3E33-E9F0-4E7F-986E-1552D0A05649}">
          <x14:formula1>
            <xm:f>回答選択肢!$C$6:$E$6</xm:f>
          </x14:formula1>
          <xm:sqref>E78:E79</xm:sqref>
        </x14:dataValidation>
        <x14:dataValidation type="list" allowBlank="1" showInputMessage="1" showErrorMessage="1" xr:uid="{1363B598-A1C5-4285-9979-71069DB7F282}">
          <x14:formula1>
            <xm:f>回答選択肢!$C$21:$M$21</xm:f>
          </x14:formula1>
          <xm:sqref>E65</xm:sqref>
        </x14:dataValidation>
        <x14:dataValidation type="list" allowBlank="1" showInputMessage="1" showErrorMessage="1" xr:uid="{DB4190BE-5652-4BB6-A8D9-BD0B7D849E76}">
          <x14:formula1>
            <xm:f>回答選択肢!$C$34:$M$34</xm:f>
          </x14:formula1>
          <xm:sqref>E98</xm:sqref>
        </x14:dataValidation>
        <x14:dataValidation type="list" allowBlank="1" showInputMessage="1" showErrorMessage="1" xr:uid="{A4EAF84B-97FA-49F5-8D67-26CDD739F316}">
          <x14:formula1>
            <xm:f>回答選択肢!$C$38:$M$38</xm:f>
          </x14:formula1>
          <xm:sqref>E104</xm:sqref>
        </x14:dataValidation>
        <x14:dataValidation type="list" allowBlank="1" showInputMessage="1" showErrorMessage="1" xr:uid="{5B1EE951-A65D-4915-A606-D09BE555C108}">
          <x14:formula1>
            <xm:f>回答選択肢!$C$5:$M$5</xm:f>
          </x14:formula1>
          <xm:sqref>E61 E124 E102 E204:E205 E159 E87 E199 E127:E132</xm:sqref>
        </x14:dataValidation>
        <x14:dataValidation type="list" allowBlank="1" showInputMessage="1" showErrorMessage="1" xr:uid="{56F120BC-DBC0-41BE-B485-309403C3C19D}">
          <x14:formula1>
            <xm:f>回答選択肢!$C$44:$M$44</xm:f>
          </x14:formula1>
          <xm:sqref>E144</xm:sqref>
        </x14:dataValidation>
        <x14:dataValidation type="list" allowBlank="1" showInputMessage="1" showErrorMessage="1" xr:uid="{B3F41D60-EC29-4226-B7DE-7442F69AC3A7}">
          <x14:formula1>
            <xm:f>回答選択肢!$C$46:$M$46</xm:f>
          </x14:formula1>
          <xm:sqref>E146</xm:sqref>
        </x14:dataValidation>
        <x14:dataValidation type="list" allowBlank="1" showInputMessage="1" showErrorMessage="1" xr:uid="{D35A5BA6-36F2-4FE5-A126-D717029A3D14}">
          <x14:formula1>
            <xm:f>回答選択肢!$C$47:$M$47</xm:f>
          </x14:formula1>
          <xm:sqref>E152</xm:sqref>
        </x14:dataValidation>
        <x14:dataValidation type="list" allowBlank="1" showInputMessage="1" showErrorMessage="1" xr:uid="{C8D05A93-04E3-4E5A-8875-4D67E07EC6E1}">
          <x14:formula1>
            <xm:f>回答選択肢!$C$48:$M$48</xm:f>
          </x14:formula1>
          <xm:sqref>E154</xm:sqref>
        </x14:dataValidation>
        <x14:dataValidation type="list" allowBlank="1" showInputMessage="1" showErrorMessage="1" xr:uid="{2D674F09-990F-4675-BA98-F3AA9499EDAB}">
          <x14:formula1>
            <xm:f>回答選択肢!$C$49:$M$49</xm:f>
          </x14:formula1>
          <xm:sqref>E157</xm:sqref>
        </x14:dataValidation>
        <x14:dataValidation type="list" allowBlank="1" showInputMessage="1" showErrorMessage="1" xr:uid="{574DF9F3-928A-4EEF-AFA9-B434550DA63C}">
          <x14:formula1>
            <xm:f>回答選択肢!$C$50:$M$50</xm:f>
          </x14:formula1>
          <xm:sqref>E158</xm:sqref>
        </x14:dataValidation>
        <x14:dataValidation type="list" allowBlank="1" showInputMessage="1" showErrorMessage="1" xr:uid="{76735F09-F23A-4530-9DD2-C8221564EC74}">
          <x14:formula1>
            <xm:f>回答選択肢!$C$51:$M$51</xm:f>
          </x14:formula1>
          <xm:sqref>E170</xm:sqref>
        </x14:dataValidation>
        <x14:dataValidation type="list" allowBlank="1" showInputMessage="1" showErrorMessage="1" xr:uid="{7D0D5DDC-1CD6-4CF0-8E2A-1C54DA52F9A8}">
          <x14:formula1>
            <xm:f>回答選択肢!$C$52:$M$52</xm:f>
          </x14:formula1>
          <xm:sqref>E181</xm:sqref>
        </x14:dataValidation>
        <x14:dataValidation type="list" allowBlank="1" showInputMessage="1" showErrorMessage="1" xr:uid="{272ADBFC-CAFF-4685-869B-3BA5A3B6E201}">
          <x14:formula1>
            <xm:f>回答選択肢!$C$53:$M$53</xm:f>
          </x14:formula1>
          <xm:sqref>E182</xm:sqref>
        </x14:dataValidation>
        <x14:dataValidation type="list" allowBlank="1" showInputMessage="1" showErrorMessage="1" xr:uid="{DA8C8FEC-85A9-4834-B2D2-20E601E7B83F}">
          <x14:formula1>
            <xm:f>回答選択肢!$C$3:$M$3</xm:f>
          </x14:formula1>
          <xm:sqref>E6 E118:E123 E153 E208 E106 E103 E183 E171:E174 E73:E77 E176:E180 E112:E114 E133:E134 E155:E156 E148:E151 E142:E143 E160:E169 E30:E31 E109:E110 E84:E85 E54:E55 E33:E34 E193 E197 E200:E202 E187 E189 E88:E92</xm:sqref>
        </x14:dataValidation>
        <x14:dataValidation type="list" allowBlank="1" showInputMessage="1" showErrorMessage="1" xr:uid="{0E3A44EC-48F3-4829-80D6-B3A7714FF6F4}">
          <x14:formula1>
            <xm:f>回答選択肢!$C$4:$M$4</xm:f>
          </x14:formula1>
          <xm:sqref>E22 E14 E108 E7 E191</xm:sqref>
        </x14:dataValidation>
        <x14:dataValidation type="list" allowBlank="1" showInputMessage="1" showErrorMessage="1" xr:uid="{5F8C2DB0-9A06-49F3-BD5F-FEE669E5D483}">
          <x14:formula1>
            <xm:f>回答選択肢!$C$6:$M$6</xm:f>
          </x14:formula1>
          <xm:sqref>E72 E175 E67:E70 E184</xm:sqref>
        </x14:dataValidation>
        <x14:dataValidation type="list" allowBlank="1" showInputMessage="1" showErrorMessage="1" xr:uid="{CC66E12A-BCA1-469B-9F0C-3B9006205FBE}">
          <x14:formula1>
            <xm:f>回答選択肢!$C$57:$M$57</xm:f>
          </x14:formula1>
          <xm:sqref>E195</xm:sqref>
        </x14:dataValidation>
        <x14:dataValidation type="list" allowBlank="1" showInputMessage="1" showErrorMessage="1" xr:uid="{6E440210-42E5-4C05-B246-DF0CB5C097D3}">
          <x14:formula1>
            <xm:f>回答選択肢!$C$60:$M$60</xm:f>
          </x14:formula1>
          <xm:sqref>E203</xm:sqref>
        </x14:dataValidation>
        <x14:dataValidation type="list" allowBlank="1" showInputMessage="1" showErrorMessage="1" xr:uid="{5A368B32-0495-414E-AAF7-55E04D590A81}">
          <x14:formula1>
            <xm:f>回答選択肢!$C$58:$M$58</xm:f>
          </x14:formula1>
          <xm:sqref>E196</xm:sqref>
        </x14:dataValidation>
        <x14:dataValidation type="list" allowBlank="1" showInputMessage="1" showErrorMessage="1" xr:uid="{CA6178D4-9031-4857-9C23-B54E2844DCAA}">
          <x14:formula1>
            <xm:f>回答選択肢!$C$28:$M$28</xm:f>
          </x14:formula1>
          <xm:sqref>E86</xm:sqref>
        </x14:dataValidation>
        <x14:dataValidation type="list" allowBlank="1" showInputMessage="1" showErrorMessage="1" xr:uid="{3EC3A719-3DDD-4E17-8883-C30EECC564A7}">
          <x14:formula1>
            <xm:f>回答選択肢!$C$12:$M$12</xm:f>
          </x14:formula1>
          <xm:sqref>E32</xm:sqref>
        </x14:dataValidation>
        <x14:dataValidation type="list" allowBlank="1" showInputMessage="1" showErrorMessage="1" xr:uid="{2CFBD2E3-DFAF-4FFA-AF89-EC96EBC25F72}">
          <x14:formula1>
            <xm:f>回答選択肢!$C$59:$M$59</xm:f>
          </x14:formula1>
          <xm:sqref>E198</xm:sqref>
        </x14:dataValidation>
        <x14:dataValidation type="list" allowBlank="1" showInputMessage="1" showErrorMessage="1" xr:uid="{6DD9B93F-A069-43E4-A99B-1C6EC61A98F3}">
          <x14:formula1>
            <xm:f>回答選択肢!$C$61:$M$61</xm:f>
          </x14:formula1>
          <xm:sqref>E206</xm:sqref>
        </x14:dataValidation>
        <x14:dataValidation type="list" allowBlank="1" showInputMessage="1" showErrorMessage="1" xr:uid="{D6DEE912-E7E3-4E25-AAEF-25EF67830A80}">
          <x14:formula1>
            <xm:f>回答選択肢!$C$22:$M$22</xm:f>
          </x14:formula1>
          <xm:sqref>E71</xm:sqref>
        </x14:dataValidation>
        <x14:dataValidation type="list" allowBlank="1" showInputMessage="1" showErrorMessage="1" xr:uid="{1C08BFCE-3BAE-4A28-9D91-B1FDBBC7D5CC}">
          <x14:formula1>
            <xm:f>回答選択肢!$C$45:$M$45</xm:f>
          </x14:formula1>
          <xm:sqref>E145</xm:sqref>
        </x14:dataValidation>
        <x14:dataValidation type="list" allowBlank="1" showInputMessage="1" showErrorMessage="1" xr:uid="{FE32E0BD-9804-4453-8FD3-B44837AB9CFD}">
          <x14:formula1>
            <xm:f>回答選択肢!$C$7:$M$7</xm:f>
          </x14:formula1>
          <xm:sqref>E8</xm:sqref>
        </x14:dataValidation>
        <x14:dataValidation type="list" allowBlank="1" showInputMessage="1" showErrorMessage="1" xr:uid="{0E514A60-77A6-44AA-BA83-5087D63A5C9F}">
          <x14:formula1>
            <xm:f>回答選択肢!$C$62:$M$62</xm:f>
          </x14:formula1>
          <xm:sqref>E207</xm:sqref>
        </x14:dataValidation>
        <x14:dataValidation type="list" allowBlank="1" showInputMessage="1" showErrorMessage="1" xr:uid="{C8846090-1D21-4191-86A4-959433F4CAC0}">
          <x14:formula1>
            <xm:f>回答選択肢!$C$13:$M$13</xm:f>
          </x14:formula1>
          <xm:sqref>E37</xm:sqref>
        </x14:dataValidation>
        <x14:dataValidation type="list" allowBlank="1" showInputMessage="1" showErrorMessage="1" xr:uid="{66719A22-B6AC-46EA-B0DC-5B697C45E1FE}">
          <x14:formula1>
            <xm:f>回答選択肢!$C$15:$M$15</xm:f>
          </x14:formula1>
          <xm:sqref>E56</xm:sqref>
        </x14:dataValidation>
        <x14:dataValidation type="list" allowBlank="1" showInputMessage="1" showErrorMessage="1" xr:uid="{CCBAF50F-FF1F-4510-B4DA-0379B1876DE1}">
          <x14:formula1>
            <xm:f>回答選択肢!$C$16:$E$16</xm:f>
          </x14:formula1>
          <xm:sqref>E59</xm:sqref>
        </x14:dataValidation>
        <x14:dataValidation type="list" allowBlank="1" showInputMessage="1" showErrorMessage="1" xr:uid="{E1F138E0-B7FC-45B6-BC44-73B13F254B80}">
          <x14:formula1>
            <xm:f>回答選択肢!$C$17:$M$17</xm:f>
          </x14:formula1>
          <xm:sqref>E60</xm:sqref>
        </x14:dataValidation>
        <x14:dataValidation type="list" allowBlank="1" showInputMessage="1" showErrorMessage="1" xr:uid="{B47E742A-3813-4CD0-9971-E68BCC4F446E}">
          <x14:formula1>
            <xm:f>回答選択肢!$C$14:$AQ$14</xm:f>
          </x14:formula1>
          <xm:sqref>E51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EFEAA-0036-4EE2-A083-8F3CD4918C58}">
  <sheetPr>
    <tabColor theme="7" tint="0.59999389629810485"/>
  </sheetPr>
  <dimension ref="A1:K13"/>
  <sheetViews>
    <sheetView view="pageBreakPreview" zoomScaleNormal="100" zoomScaleSheetLayoutView="100" workbookViewId="0">
      <pane xSplit="4" ySplit="3" topLeftCell="E4" activePane="bottomRight" state="frozen"/>
      <selection pane="bottomRight" activeCell="C4" sqref="C4"/>
      <selection pane="bottomLeft" activeCell="A3" sqref="A3"/>
      <selection pane="topRight" activeCell="E1" sqref="E1"/>
    </sheetView>
  </sheetViews>
  <sheetFormatPr defaultColWidth="8.75" defaultRowHeight="15"/>
  <cols>
    <col min="1" max="1" width="9.25" style="8" bestFit="1" customWidth="1"/>
    <col min="2" max="2" width="18.75" style="8" customWidth="1"/>
    <col min="3" max="3" width="12.75" style="8" bestFit="1" customWidth="1"/>
    <col min="4" max="5" width="18.75" style="8" customWidth="1"/>
    <col min="6" max="6" width="14.25" style="8" bestFit="1" customWidth="1"/>
    <col min="7" max="7" width="17" style="8" bestFit="1" customWidth="1"/>
    <col min="8" max="8" width="19.75" style="8" bestFit="1" customWidth="1"/>
    <col min="9" max="9" width="14.25" style="8" customWidth="1"/>
    <col min="10" max="10" width="13.75" style="8" customWidth="1"/>
    <col min="11" max="11" width="18.75" style="8" customWidth="1"/>
    <col min="12" max="16384" width="8.75" style="8"/>
  </cols>
  <sheetData>
    <row r="1" spans="1:11">
      <c r="J1" s="17" t="s">
        <v>171</v>
      </c>
      <c r="K1" s="54" t="str">
        <f>ヒアリングシート!$H$1</f>
        <v>20yy/mm/dd</v>
      </c>
    </row>
    <row r="2" spans="1:11" ht="24.6">
      <c r="A2" s="56" t="str">
        <f>はじめにお読みください!$C$29</f>
        <v>Ver.2.0</v>
      </c>
      <c r="B2" s="10" t="s">
        <v>562</v>
      </c>
      <c r="C2" s="25"/>
      <c r="D2" s="25"/>
      <c r="E2" s="25"/>
      <c r="F2" s="25"/>
      <c r="G2" s="25"/>
      <c r="H2" s="25"/>
      <c r="I2" s="25"/>
      <c r="J2" s="17" t="s">
        <v>563</v>
      </c>
      <c r="K2" s="64" t="str">
        <f>IF(ヒアリングシート!$F$4&lt;&gt;"",ヒアリングシート!$F$4,"")</f>
        <v/>
      </c>
    </row>
    <row r="3" spans="1:11" s="19" customFormat="1">
      <c r="A3" s="20" t="s">
        <v>176</v>
      </c>
      <c r="B3" s="20" t="s">
        <v>564</v>
      </c>
      <c r="C3" s="11" t="s">
        <v>565</v>
      </c>
      <c r="D3" s="11" t="s">
        <v>566</v>
      </c>
      <c r="E3" s="11" t="s">
        <v>567</v>
      </c>
      <c r="F3" s="11" t="s">
        <v>568</v>
      </c>
      <c r="G3" s="11" t="s">
        <v>569</v>
      </c>
      <c r="H3" s="11" t="s">
        <v>570</v>
      </c>
      <c r="I3" s="11" t="s">
        <v>571</v>
      </c>
      <c r="J3" s="11" t="s">
        <v>572</v>
      </c>
      <c r="K3" s="11" t="s">
        <v>183</v>
      </c>
    </row>
    <row r="4" spans="1:11" ht="35.65" customHeight="1">
      <c r="A4" s="18" t="str">
        <f>"P"&amp;ROW()-3</f>
        <v>P1</v>
      </c>
      <c r="B4" s="8" t="s">
        <v>573</v>
      </c>
      <c r="C4" s="8" t="s">
        <v>201</v>
      </c>
      <c r="F4" s="8" t="s">
        <v>201</v>
      </c>
      <c r="G4" s="8" t="s">
        <v>201</v>
      </c>
      <c r="H4" s="8" t="s">
        <v>201</v>
      </c>
      <c r="I4" s="9" t="s">
        <v>197</v>
      </c>
      <c r="J4" s="12" t="s">
        <v>194</v>
      </c>
    </row>
    <row r="5" spans="1:11" ht="35.65" customHeight="1">
      <c r="A5" s="18" t="str">
        <f t="shared" ref="A5:A13" si="0">"P"&amp;ROW()-3</f>
        <v>P2</v>
      </c>
      <c r="B5" s="8" t="s">
        <v>574</v>
      </c>
      <c r="C5" s="8" t="s">
        <v>201</v>
      </c>
      <c r="F5" s="8" t="s">
        <v>201</v>
      </c>
      <c r="G5" s="8" t="s">
        <v>201</v>
      </c>
      <c r="H5" s="8" t="s">
        <v>201</v>
      </c>
      <c r="I5" s="9" t="s">
        <v>197</v>
      </c>
      <c r="J5" s="12" t="s">
        <v>194</v>
      </c>
    </row>
    <row r="6" spans="1:11" ht="35.65" customHeight="1">
      <c r="A6" s="18" t="str">
        <f t="shared" si="0"/>
        <v>P3</v>
      </c>
      <c r="B6" s="8" t="s">
        <v>575</v>
      </c>
      <c r="C6" s="8" t="s">
        <v>201</v>
      </c>
      <c r="F6" s="8" t="s">
        <v>201</v>
      </c>
      <c r="G6" s="8" t="s">
        <v>201</v>
      </c>
      <c r="H6" s="8" t="s">
        <v>201</v>
      </c>
      <c r="I6" s="9" t="s">
        <v>197</v>
      </c>
      <c r="J6" s="12" t="s">
        <v>194</v>
      </c>
    </row>
    <row r="7" spans="1:11" ht="35.65" customHeight="1">
      <c r="A7" s="18" t="str">
        <f t="shared" si="0"/>
        <v>P4</v>
      </c>
      <c r="B7" s="8" t="s">
        <v>576</v>
      </c>
      <c r="C7" s="8" t="s">
        <v>201</v>
      </c>
      <c r="F7" s="8" t="s">
        <v>201</v>
      </c>
      <c r="G7" s="8" t="s">
        <v>201</v>
      </c>
      <c r="H7" s="8" t="s">
        <v>201</v>
      </c>
      <c r="I7" s="9" t="s">
        <v>197</v>
      </c>
      <c r="J7" s="12" t="s">
        <v>194</v>
      </c>
    </row>
    <row r="8" spans="1:11" ht="35.65" customHeight="1">
      <c r="A8" s="18" t="str">
        <f t="shared" si="0"/>
        <v>P5</v>
      </c>
      <c r="B8" s="8" t="s">
        <v>577</v>
      </c>
      <c r="C8" s="8" t="s">
        <v>201</v>
      </c>
      <c r="F8" s="8" t="s">
        <v>201</v>
      </c>
      <c r="G8" s="8" t="s">
        <v>201</v>
      </c>
      <c r="H8" s="8" t="s">
        <v>201</v>
      </c>
      <c r="I8" s="9" t="s">
        <v>197</v>
      </c>
      <c r="J8" s="12" t="s">
        <v>194</v>
      </c>
    </row>
    <row r="9" spans="1:11" ht="30">
      <c r="A9" s="18" t="str">
        <f t="shared" si="0"/>
        <v>P6</v>
      </c>
      <c r="B9" s="8" t="s">
        <v>578</v>
      </c>
      <c r="C9" s="8" t="s">
        <v>201</v>
      </c>
      <c r="F9" s="8" t="s">
        <v>201</v>
      </c>
      <c r="G9" s="8" t="s">
        <v>201</v>
      </c>
      <c r="H9" s="8" t="s">
        <v>201</v>
      </c>
      <c r="I9" s="9" t="s">
        <v>197</v>
      </c>
      <c r="J9" s="12" t="s">
        <v>194</v>
      </c>
    </row>
    <row r="10" spans="1:11" ht="30">
      <c r="A10" s="18" t="str">
        <f t="shared" si="0"/>
        <v>P7</v>
      </c>
      <c r="B10" s="8" t="s">
        <v>579</v>
      </c>
      <c r="C10" s="8" t="s">
        <v>201</v>
      </c>
      <c r="F10" s="8" t="s">
        <v>201</v>
      </c>
      <c r="G10" s="8" t="s">
        <v>201</v>
      </c>
      <c r="H10" s="8" t="s">
        <v>201</v>
      </c>
      <c r="I10" s="9" t="s">
        <v>197</v>
      </c>
      <c r="J10" s="12" t="s">
        <v>194</v>
      </c>
    </row>
    <row r="11" spans="1:11" ht="30">
      <c r="A11" s="18" t="str">
        <f t="shared" si="0"/>
        <v>P8</v>
      </c>
      <c r="B11" s="8" t="s">
        <v>580</v>
      </c>
      <c r="C11" s="8" t="s">
        <v>201</v>
      </c>
      <c r="F11" s="8" t="s">
        <v>201</v>
      </c>
      <c r="G11" s="8" t="s">
        <v>201</v>
      </c>
      <c r="H11" s="8" t="s">
        <v>201</v>
      </c>
      <c r="I11" s="9" t="s">
        <v>197</v>
      </c>
      <c r="J11" s="12" t="s">
        <v>194</v>
      </c>
    </row>
    <row r="12" spans="1:11" ht="30">
      <c r="A12" s="18" t="str">
        <f t="shared" si="0"/>
        <v>P9</v>
      </c>
      <c r="B12" s="8" t="s">
        <v>581</v>
      </c>
      <c r="C12" s="8" t="s">
        <v>201</v>
      </c>
      <c r="F12" s="8" t="s">
        <v>201</v>
      </c>
      <c r="G12" s="8" t="s">
        <v>201</v>
      </c>
      <c r="H12" s="8" t="s">
        <v>201</v>
      </c>
      <c r="I12" s="9" t="s">
        <v>197</v>
      </c>
      <c r="J12" s="12" t="s">
        <v>194</v>
      </c>
    </row>
    <row r="13" spans="1:11" ht="30">
      <c r="A13" s="18" t="str">
        <f t="shared" si="0"/>
        <v>P10</v>
      </c>
      <c r="B13" s="8" t="s">
        <v>582</v>
      </c>
      <c r="C13" s="8" t="s">
        <v>201</v>
      </c>
      <c r="F13" s="8" t="s">
        <v>201</v>
      </c>
      <c r="G13" s="8" t="s">
        <v>201</v>
      </c>
      <c r="H13" s="8" t="s">
        <v>201</v>
      </c>
      <c r="I13" s="9" t="s">
        <v>197</v>
      </c>
      <c r="J13" s="12" t="s">
        <v>194</v>
      </c>
    </row>
  </sheetData>
  <phoneticPr fontId="2"/>
  <printOptions horizontalCentered="1"/>
  <pageMargins left="0.23622047244094491" right="0.23622047244094491" top="0.74803149606299213" bottom="0.55118110236220474" header="0.31496062992125984" footer="0.31496062992125984"/>
  <pageSetup paperSize="9" scale="75" orientation="landscape" r:id="rId1"/>
  <headerFooter>
    <oddFooter>&amp;C&amp;"Meiryo UI,標準"&amp;P/&amp;N</oddFooter>
  </headerFooter>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F008B826-B808-4EE3-B504-04B9FC7B2F12}">
          <x14:formula1>
            <xm:f>回答選択肢!$C$63:$M$63</xm:f>
          </x14:formula1>
          <xm:sqref>C4:C13</xm:sqref>
        </x14:dataValidation>
        <x14:dataValidation type="list" allowBlank="1" showInputMessage="1" showErrorMessage="1" xr:uid="{023D7D59-9B6B-4219-81F6-C2F61179C740}">
          <x14:formula1>
            <xm:f>回答選択肢!$C$64:$M$64</xm:f>
          </x14:formula1>
          <xm:sqref>F4:F13</xm:sqref>
        </x14:dataValidation>
        <x14:dataValidation type="list" allowBlank="1" showInputMessage="1" showErrorMessage="1" xr:uid="{FEB718A6-84BF-44EA-8BED-ED995B8084AC}">
          <x14:formula1>
            <xm:f>回答選択肢!$C$65:$M$65</xm:f>
          </x14:formula1>
          <xm:sqref>G4:G13</xm:sqref>
        </x14:dataValidation>
        <x14:dataValidation type="list" allowBlank="1" showInputMessage="1" showErrorMessage="1" xr:uid="{43FDE044-C4D9-4CEF-8AE6-EBF7CA3C587A}">
          <x14:formula1>
            <xm:f>回答選択肢!$C$66:$M$66</xm:f>
          </x14:formula1>
          <xm:sqref>H4:H13</xm:sqref>
        </x14:dataValidation>
        <x14:dataValidation type="list" allowBlank="1" showInputMessage="1" showErrorMessage="1" xr:uid="{611A7408-571A-4019-96B3-0A7EE6DE649B}">
          <x14:formula1>
            <xm:f>回答選択肢!$C$3:$M$3</xm:f>
          </x14:formula1>
          <xm:sqref>J4:J13</xm:sqref>
        </x14:dataValidation>
        <x14:dataValidation type="list" allowBlank="1" showInputMessage="1" showErrorMessage="1" xr:uid="{E190C2E4-7D79-42B7-AD1F-137AD3E933A2}">
          <x14:formula1>
            <xm:f>回答選択肢!$C$4:$M$4</xm:f>
          </x14:formula1>
          <xm:sqref>I4:I13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C8E4E-69A6-42F0-ACA5-D850DE278F7B}">
  <sheetPr>
    <tabColor theme="5" tint="0.59999389629810485"/>
  </sheetPr>
  <dimension ref="A1:G31"/>
  <sheetViews>
    <sheetView view="pageBreakPreview" zoomScaleNormal="100" zoomScaleSheetLayoutView="100" workbookViewId="0">
      <pane xSplit="1" ySplit="3" topLeftCell="B4" activePane="bottomRight" state="frozen"/>
      <selection pane="bottomRight" activeCell="B4" sqref="B4"/>
      <selection pane="bottomLeft" activeCell="A3" sqref="A3"/>
      <selection pane="topRight" activeCell="C1" sqref="C1"/>
    </sheetView>
  </sheetViews>
  <sheetFormatPr defaultColWidth="8.75" defaultRowHeight="18" customHeight="1"/>
  <cols>
    <col min="1" max="1" width="11.625" style="1" bestFit="1" customWidth="1"/>
    <col min="2" max="2" width="14.75" style="6" bestFit="1" customWidth="1"/>
    <col min="3" max="3" width="6.75" style="6" bestFit="1" customWidth="1"/>
    <col min="4" max="4" width="14.75" style="6" customWidth="1"/>
    <col min="5" max="5" width="47.25" style="6" customWidth="1"/>
    <col min="6" max="6" width="47.625" style="6" customWidth="1"/>
    <col min="7" max="7" width="14.75" style="6" customWidth="1"/>
    <col min="8" max="16384" width="8.75" style="1"/>
  </cols>
  <sheetData>
    <row r="1" spans="1:7" ht="21">
      <c r="A1" s="17" t="s">
        <v>171</v>
      </c>
      <c r="B1" s="54" t="str">
        <f>ヒアリングシート!$H$1</f>
        <v>20yy/mm/dd</v>
      </c>
      <c r="C1" s="49"/>
      <c r="D1" s="49"/>
      <c r="E1" s="7"/>
      <c r="F1" s="7"/>
      <c r="G1" s="48"/>
    </row>
    <row r="2" spans="1:7" ht="36" customHeight="1">
      <c r="A2" s="17" t="s">
        <v>563</v>
      </c>
      <c r="B2" s="64" t="str">
        <f>IF(ヒアリングシート!$F$4&lt;&gt;"",ヒアリングシート!$F$4,"")</f>
        <v/>
      </c>
      <c r="C2" s="49" t="s">
        <v>583</v>
      </c>
      <c r="D2" s="49"/>
      <c r="E2" s="7"/>
      <c r="F2" s="7"/>
      <c r="G2" s="48"/>
    </row>
    <row r="3" spans="1:7" ht="18" customHeight="1">
      <c r="A3" s="2" t="s">
        <v>584</v>
      </c>
      <c r="B3" s="4" t="s">
        <v>585</v>
      </c>
      <c r="C3" s="4" t="s">
        <v>586</v>
      </c>
      <c r="D3" s="4" t="s">
        <v>587</v>
      </c>
      <c r="E3" s="4" t="s">
        <v>588</v>
      </c>
      <c r="F3" s="4" t="s">
        <v>589</v>
      </c>
      <c r="G3" s="4" t="s">
        <v>590</v>
      </c>
    </row>
    <row r="4" spans="1:7" ht="36" customHeight="1">
      <c r="A4" s="3">
        <f>ROW()-3</f>
        <v>1</v>
      </c>
      <c r="B4" s="5"/>
      <c r="C4" s="5"/>
      <c r="D4" s="5"/>
      <c r="E4" s="5"/>
      <c r="F4" s="5"/>
      <c r="G4" s="5"/>
    </row>
    <row r="5" spans="1:7" ht="36" customHeight="1">
      <c r="A5" s="3">
        <f t="shared" ref="A5:A31" si="0">ROW()-3</f>
        <v>2</v>
      </c>
      <c r="B5" s="5"/>
      <c r="C5" s="5"/>
      <c r="D5" s="5"/>
      <c r="E5" s="5"/>
      <c r="F5" s="5"/>
      <c r="G5" s="5"/>
    </row>
    <row r="6" spans="1:7" ht="36" customHeight="1">
      <c r="A6" s="3">
        <f t="shared" si="0"/>
        <v>3</v>
      </c>
      <c r="B6" s="5"/>
      <c r="C6" s="5"/>
      <c r="D6" s="5"/>
      <c r="E6" s="5"/>
      <c r="F6" s="5"/>
      <c r="G6" s="5"/>
    </row>
    <row r="7" spans="1:7" ht="36" customHeight="1">
      <c r="A7" s="3">
        <f t="shared" si="0"/>
        <v>4</v>
      </c>
      <c r="B7" s="5"/>
      <c r="C7" s="5"/>
      <c r="D7" s="5"/>
      <c r="E7" s="5"/>
      <c r="F7" s="5"/>
      <c r="G7" s="5"/>
    </row>
    <row r="8" spans="1:7" ht="36" customHeight="1">
      <c r="A8" s="3">
        <f t="shared" si="0"/>
        <v>5</v>
      </c>
      <c r="B8" s="5"/>
      <c r="C8" s="5"/>
      <c r="D8" s="5"/>
      <c r="E8" s="5"/>
      <c r="F8" s="5"/>
      <c r="G8" s="5"/>
    </row>
    <row r="9" spans="1:7" ht="36" customHeight="1">
      <c r="A9" s="3">
        <f t="shared" si="0"/>
        <v>6</v>
      </c>
      <c r="B9" s="5"/>
      <c r="C9" s="5"/>
      <c r="D9" s="5"/>
      <c r="E9" s="5"/>
      <c r="F9" s="5"/>
      <c r="G9" s="5"/>
    </row>
    <row r="10" spans="1:7" ht="36" customHeight="1">
      <c r="A10" s="3">
        <f t="shared" si="0"/>
        <v>7</v>
      </c>
      <c r="B10" s="5"/>
      <c r="C10" s="5"/>
      <c r="D10" s="5"/>
      <c r="E10" s="5"/>
      <c r="F10" s="5"/>
      <c r="G10" s="5"/>
    </row>
    <row r="11" spans="1:7" ht="36" customHeight="1">
      <c r="A11" s="3">
        <f t="shared" si="0"/>
        <v>8</v>
      </c>
      <c r="B11" s="5"/>
      <c r="C11" s="5"/>
      <c r="D11" s="5"/>
      <c r="E11" s="5"/>
      <c r="F11" s="5"/>
      <c r="G11" s="5"/>
    </row>
    <row r="12" spans="1:7" ht="36" customHeight="1">
      <c r="A12" s="3">
        <f t="shared" si="0"/>
        <v>9</v>
      </c>
      <c r="B12" s="5"/>
      <c r="C12" s="5"/>
      <c r="D12" s="5"/>
      <c r="E12" s="5"/>
      <c r="F12" s="5"/>
      <c r="G12" s="5"/>
    </row>
    <row r="13" spans="1:7" ht="36" customHeight="1">
      <c r="A13" s="3">
        <f t="shared" si="0"/>
        <v>10</v>
      </c>
      <c r="B13" s="5"/>
      <c r="C13" s="5"/>
      <c r="D13" s="5"/>
      <c r="E13" s="5"/>
      <c r="F13" s="5"/>
      <c r="G13" s="5"/>
    </row>
    <row r="14" spans="1:7" ht="36" customHeight="1">
      <c r="A14" s="3">
        <f t="shared" si="0"/>
        <v>11</v>
      </c>
      <c r="B14" s="5"/>
      <c r="C14" s="5"/>
      <c r="D14" s="5"/>
      <c r="E14" s="5"/>
      <c r="F14" s="5"/>
      <c r="G14" s="5"/>
    </row>
    <row r="15" spans="1:7" ht="36" customHeight="1">
      <c r="A15" s="3">
        <f t="shared" si="0"/>
        <v>12</v>
      </c>
      <c r="B15" s="5"/>
      <c r="C15" s="5"/>
      <c r="D15" s="5"/>
      <c r="E15" s="5"/>
      <c r="F15" s="5"/>
      <c r="G15" s="5"/>
    </row>
    <row r="16" spans="1:7" ht="36" customHeight="1">
      <c r="A16" s="3">
        <f t="shared" si="0"/>
        <v>13</v>
      </c>
      <c r="B16" s="5"/>
      <c r="C16" s="5"/>
      <c r="D16" s="5"/>
      <c r="E16" s="5"/>
      <c r="F16" s="5"/>
      <c r="G16" s="5"/>
    </row>
    <row r="17" spans="1:7" ht="36" customHeight="1">
      <c r="A17" s="3">
        <f t="shared" si="0"/>
        <v>14</v>
      </c>
      <c r="B17" s="5"/>
      <c r="C17" s="5"/>
      <c r="D17" s="5"/>
      <c r="E17" s="5"/>
      <c r="F17" s="5"/>
      <c r="G17" s="5"/>
    </row>
    <row r="18" spans="1:7" ht="36" customHeight="1">
      <c r="A18" s="3">
        <f t="shared" si="0"/>
        <v>15</v>
      </c>
      <c r="B18" s="5"/>
      <c r="C18" s="5"/>
      <c r="D18" s="5"/>
      <c r="E18" s="5"/>
      <c r="F18" s="5"/>
      <c r="G18" s="5"/>
    </row>
    <row r="19" spans="1:7" ht="36" customHeight="1">
      <c r="A19" s="3">
        <f t="shared" si="0"/>
        <v>16</v>
      </c>
      <c r="B19" s="5"/>
      <c r="C19" s="5"/>
      <c r="D19" s="5"/>
      <c r="E19" s="5"/>
      <c r="F19" s="5"/>
      <c r="G19" s="5"/>
    </row>
    <row r="20" spans="1:7" ht="36" customHeight="1">
      <c r="A20" s="3">
        <f t="shared" si="0"/>
        <v>17</v>
      </c>
      <c r="B20" s="5"/>
      <c r="C20" s="5"/>
      <c r="D20" s="5"/>
      <c r="E20" s="5"/>
      <c r="F20" s="5"/>
      <c r="G20" s="5"/>
    </row>
    <row r="21" spans="1:7" ht="36" customHeight="1">
      <c r="A21" s="3">
        <f t="shared" si="0"/>
        <v>18</v>
      </c>
      <c r="B21" s="5"/>
      <c r="C21" s="5"/>
      <c r="D21" s="5"/>
      <c r="E21" s="5"/>
      <c r="F21" s="5"/>
      <c r="G21" s="5"/>
    </row>
    <row r="22" spans="1:7" ht="36" customHeight="1">
      <c r="A22" s="3">
        <f t="shared" si="0"/>
        <v>19</v>
      </c>
      <c r="B22" s="5"/>
      <c r="C22" s="5"/>
      <c r="D22" s="5"/>
      <c r="E22" s="5"/>
      <c r="F22" s="5"/>
      <c r="G22" s="5"/>
    </row>
    <row r="23" spans="1:7" ht="36" customHeight="1">
      <c r="A23" s="3">
        <f t="shared" si="0"/>
        <v>20</v>
      </c>
      <c r="B23" s="5"/>
      <c r="C23" s="5"/>
      <c r="D23" s="5"/>
      <c r="E23" s="5"/>
      <c r="F23" s="5"/>
      <c r="G23" s="5"/>
    </row>
    <row r="24" spans="1:7" ht="36" customHeight="1">
      <c r="A24" s="3">
        <f t="shared" si="0"/>
        <v>21</v>
      </c>
      <c r="B24" s="5"/>
      <c r="C24" s="5"/>
      <c r="D24" s="5"/>
      <c r="E24" s="5"/>
      <c r="F24" s="5"/>
      <c r="G24" s="5"/>
    </row>
    <row r="25" spans="1:7" ht="36" customHeight="1">
      <c r="A25" s="3">
        <f t="shared" si="0"/>
        <v>22</v>
      </c>
      <c r="B25" s="5"/>
      <c r="C25" s="5"/>
      <c r="D25" s="5"/>
      <c r="E25" s="5"/>
      <c r="F25" s="5"/>
      <c r="G25" s="5"/>
    </row>
    <row r="26" spans="1:7" ht="36" customHeight="1">
      <c r="A26" s="3">
        <f t="shared" si="0"/>
        <v>23</v>
      </c>
      <c r="B26" s="5"/>
      <c r="C26" s="5"/>
      <c r="D26" s="5"/>
      <c r="E26" s="5"/>
      <c r="F26" s="5"/>
      <c r="G26" s="5"/>
    </row>
    <row r="27" spans="1:7" ht="36" customHeight="1">
      <c r="A27" s="3">
        <f t="shared" si="0"/>
        <v>24</v>
      </c>
      <c r="B27" s="5"/>
      <c r="C27" s="5"/>
      <c r="D27" s="5"/>
      <c r="E27" s="5"/>
      <c r="F27" s="5"/>
      <c r="G27" s="5"/>
    </row>
    <row r="28" spans="1:7" ht="36" customHeight="1">
      <c r="A28" s="3">
        <f t="shared" si="0"/>
        <v>25</v>
      </c>
      <c r="B28" s="5"/>
      <c r="C28" s="5"/>
      <c r="D28" s="5"/>
      <c r="E28" s="5"/>
      <c r="F28" s="5"/>
      <c r="G28" s="5"/>
    </row>
    <row r="29" spans="1:7" ht="36" customHeight="1">
      <c r="A29" s="3">
        <f t="shared" si="0"/>
        <v>26</v>
      </c>
      <c r="B29" s="5"/>
      <c r="C29" s="5"/>
      <c r="D29" s="5"/>
      <c r="E29" s="5"/>
      <c r="F29" s="5"/>
      <c r="G29" s="5"/>
    </row>
    <row r="30" spans="1:7" ht="36" customHeight="1">
      <c r="A30" s="3">
        <f t="shared" si="0"/>
        <v>27</v>
      </c>
      <c r="B30" s="5"/>
      <c r="C30" s="5"/>
      <c r="D30" s="5"/>
      <c r="E30" s="5"/>
      <c r="F30" s="5"/>
      <c r="G30" s="5"/>
    </row>
    <row r="31" spans="1:7" ht="36" customHeight="1">
      <c r="A31" s="3">
        <f t="shared" si="0"/>
        <v>28</v>
      </c>
      <c r="B31" s="5"/>
      <c r="C31" s="5"/>
      <c r="D31" s="5"/>
      <c r="E31" s="5"/>
      <c r="F31" s="5"/>
      <c r="G31" s="5"/>
    </row>
  </sheetData>
  <autoFilter ref="A3:G3" xr:uid="{45EC8E4E-69A6-42F0-ACA5-D850DE278F7B}"/>
  <phoneticPr fontId="2"/>
  <printOptions horizontalCentered="1"/>
  <pageMargins left="0" right="0" top="0" bottom="0.35433070866141736" header="0.31496062992125984" footer="0.31496062992125984"/>
  <pageSetup paperSize="9" scale="84" orientation="landscape" r:id="rId1"/>
  <headerFooter>
    <oddFooter>&amp;C&amp;"Meiryo UI,標準"&amp;P/&amp;N</oddFooter>
  </headerFooter>
  <rowBreaks count="1" manualBreakCount="1">
    <brk id="1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4F4BB-3B8F-487B-8E48-AB5D3F26801F}">
  <sheetPr>
    <tabColor theme="2" tint="-0.499984740745262"/>
  </sheetPr>
  <dimension ref="A1:AS66"/>
  <sheetViews>
    <sheetView view="pageBreakPreview" zoomScaleNormal="100" zoomScaleSheetLayoutView="100" workbookViewId="0">
      <pane xSplit="2" ySplit="2" topLeftCell="C3" activePane="bottomRight" state="frozen"/>
      <selection pane="bottomRight"/>
      <selection pane="bottomLeft" activeCell="A3" sqref="A3"/>
      <selection pane="topRight" activeCell="C1" sqref="C1"/>
    </sheetView>
  </sheetViews>
  <sheetFormatPr defaultColWidth="8.75" defaultRowHeight="15"/>
  <cols>
    <col min="1" max="1" width="15.75" style="8" bestFit="1" customWidth="1"/>
    <col min="2" max="2" width="27.25" style="9" bestFit="1" customWidth="1"/>
    <col min="3" max="3" width="25.25" style="9" bestFit="1" customWidth="1"/>
    <col min="4" max="42" width="10" style="9" customWidth="1"/>
    <col min="43" max="43" width="10" style="8" customWidth="1"/>
    <col min="44" max="16384" width="8.75" style="8"/>
  </cols>
  <sheetData>
    <row r="1" spans="1:45">
      <c r="A1" s="8" t="s">
        <v>591</v>
      </c>
      <c r="B1" s="8" t="s">
        <v>592</v>
      </c>
    </row>
    <row r="2" spans="1:45">
      <c r="A2" s="8" t="s">
        <v>593</v>
      </c>
      <c r="B2" s="9" t="s">
        <v>594</v>
      </c>
      <c r="C2" s="9" t="s">
        <v>595</v>
      </c>
      <c r="D2" s="9" t="s">
        <v>596</v>
      </c>
      <c r="E2" s="9" t="s">
        <v>597</v>
      </c>
      <c r="F2" s="9" t="s">
        <v>598</v>
      </c>
      <c r="G2" s="9" t="s">
        <v>599</v>
      </c>
      <c r="H2" s="9" t="s">
        <v>600</v>
      </c>
      <c r="I2" s="9" t="s">
        <v>601</v>
      </c>
      <c r="J2" s="9" t="s">
        <v>602</v>
      </c>
      <c r="K2" s="9" t="s">
        <v>603</v>
      </c>
      <c r="L2" s="9" t="s">
        <v>604</v>
      </c>
      <c r="M2" s="9" t="s">
        <v>605</v>
      </c>
      <c r="N2" s="9" t="s">
        <v>606</v>
      </c>
      <c r="O2" s="9" t="s">
        <v>607</v>
      </c>
      <c r="P2" s="9" t="s">
        <v>608</v>
      </c>
      <c r="Q2" s="9" t="s">
        <v>609</v>
      </c>
      <c r="R2" s="9" t="s">
        <v>610</v>
      </c>
      <c r="S2" s="9" t="s">
        <v>611</v>
      </c>
      <c r="T2" s="9" t="s">
        <v>612</v>
      </c>
      <c r="U2" s="9" t="s">
        <v>613</v>
      </c>
      <c r="V2" s="9" t="s">
        <v>614</v>
      </c>
      <c r="W2" s="9" t="s">
        <v>615</v>
      </c>
      <c r="X2" s="9" t="s">
        <v>616</v>
      </c>
      <c r="Y2" s="9" t="s">
        <v>617</v>
      </c>
      <c r="Z2" s="9" t="s">
        <v>618</v>
      </c>
      <c r="AA2" s="9" t="s">
        <v>619</v>
      </c>
      <c r="AB2" s="9" t="s">
        <v>620</v>
      </c>
      <c r="AC2" s="9" t="s">
        <v>621</v>
      </c>
      <c r="AD2" s="9" t="s">
        <v>622</v>
      </c>
      <c r="AE2" s="9" t="s">
        <v>623</v>
      </c>
      <c r="AF2" s="9" t="s">
        <v>624</v>
      </c>
      <c r="AG2" s="9" t="s">
        <v>625</v>
      </c>
      <c r="AH2" s="9" t="s">
        <v>626</v>
      </c>
      <c r="AI2" s="9" t="s">
        <v>627</v>
      </c>
      <c r="AJ2" s="9" t="s">
        <v>628</v>
      </c>
      <c r="AK2" s="9" t="s">
        <v>629</v>
      </c>
      <c r="AL2" s="9" t="s">
        <v>630</v>
      </c>
      <c r="AM2" s="9" t="s">
        <v>631</v>
      </c>
      <c r="AN2" s="9" t="s">
        <v>632</v>
      </c>
      <c r="AO2" s="9" t="s">
        <v>633</v>
      </c>
      <c r="AP2" s="9" t="s">
        <v>634</v>
      </c>
      <c r="AQ2" s="9" t="s">
        <v>635</v>
      </c>
      <c r="AR2" s="9"/>
      <c r="AS2" s="9"/>
    </row>
    <row r="3" spans="1:45">
      <c r="A3" s="8" t="s">
        <v>636</v>
      </c>
      <c r="B3" s="9" t="s">
        <v>637</v>
      </c>
      <c r="C3" s="9" t="s">
        <v>194</v>
      </c>
      <c r="D3" s="9" t="s">
        <v>638</v>
      </c>
      <c r="E3" s="9" t="s">
        <v>639</v>
      </c>
      <c r="F3" s="9" t="s">
        <v>640</v>
      </c>
      <c r="AQ3" s="9"/>
      <c r="AR3" s="9"/>
      <c r="AS3" s="9"/>
    </row>
    <row r="4" spans="1:45">
      <c r="A4" s="8" t="s">
        <v>636</v>
      </c>
      <c r="B4" s="9" t="s">
        <v>641</v>
      </c>
      <c r="C4" s="9" t="s">
        <v>197</v>
      </c>
      <c r="D4" s="9" t="s">
        <v>223</v>
      </c>
      <c r="E4" s="9" t="s">
        <v>642</v>
      </c>
      <c r="AQ4" s="9"/>
      <c r="AR4" s="9"/>
      <c r="AS4" s="9"/>
    </row>
    <row r="5" spans="1:45">
      <c r="A5" s="8" t="s">
        <v>636</v>
      </c>
      <c r="B5" s="9" t="s">
        <v>643</v>
      </c>
      <c r="C5" s="9" t="s">
        <v>298</v>
      </c>
      <c r="D5" s="9" t="s">
        <v>644</v>
      </c>
      <c r="E5" s="9" t="s">
        <v>645</v>
      </c>
      <c r="F5" s="9" t="s">
        <v>646</v>
      </c>
      <c r="AQ5" s="9"/>
      <c r="AR5" s="9"/>
      <c r="AS5" s="9"/>
    </row>
    <row r="6" spans="1:45">
      <c r="A6" s="8" t="s">
        <v>636</v>
      </c>
      <c r="B6" s="9" t="s">
        <v>647</v>
      </c>
      <c r="C6" s="9" t="s">
        <v>313</v>
      </c>
      <c r="D6" s="9" t="s">
        <v>648</v>
      </c>
      <c r="E6" s="9" t="s">
        <v>649</v>
      </c>
      <c r="AQ6" s="9"/>
      <c r="AR6" s="9"/>
      <c r="AS6" s="9"/>
    </row>
    <row r="7" spans="1:45" ht="30">
      <c r="A7" s="8">
        <f>VLOOKUP(B:B,ヒアリングシート!D:I,6,FALSE)</f>
        <v>5</v>
      </c>
      <c r="B7" s="9" t="s">
        <v>199</v>
      </c>
      <c r="C7" s="9" t="s">
        <v>650</v>
      </c>
      <c r="D7" s="9" t="s">
        <v>651</v>
      </c>
      <c r="E7" s="9" t="s">
        <v>652</v>
      </c>
      <c r="AQ7" s="9"/>
      <c r="AR7" s="9"/>
      <c r="AS7" s="9"/>
    </row>
    <row r="8" spans="1:45" ht="30">
      <c r="A8" s="8">
        <f>VLOOKUP(B:B,ヒアリングシート!D:I,6,FALSE)</f>
        <v>6</v>
      </c>
      <c r="B8" s="9" t="s">
        <v>200</v>
      </c>
      <c r="C8" s="9" t="s">
        <v>201</v>
      </c>
      <c r="D8" s="9" t="s">
        <v>653</v>
      </c>
      <c r="E8" s="9" t="s">
        <v>654</v>
      </c>
      <c r="F8" s="9" t="s">
        <v>655</v>
      </c>
      <c r="G8" s="9" t="s">
        <v>656</v>
      </c>
      <c r="H8" s="9" t="s">
        <v>657</v>
      </c>
      <c r="I8" s="9" t="s">
        <v>658</v>
      </c>
      <c r="J8" s="9" t="s">
        <v>659</v>
      </c>
      <c r="K8" s="9" t="s">
        <v>660</v>
      </c>
      <c r="L8" s="9" t="s">
        <v>661</v>
      </c>
      <c r="M8" s="9" t="s">
        <v>662</v>
      </c>
      <c r="AQ8" s="9"/>
      <c r="AR8" s="9"/>
      <c r="AS8" s="9"/>
    </row>
    <row r="9" spans="1:45">
      <c r="A9" s="8">
        <f>VLOOKUP(B:B,ヒアリングシート!D:I,6,FALSE)</f>
        <v>7</v>
      </c>
      <c r="B9" s="9" t="s">
        <v>203</v>
      </c>
      <c r="C9" s="9" t="s">
        <v>201</v>
      </c>
      <c r="D9" s="9" t="s">
        <v>663</v>
      </c>
      <c r="E9" s="9" t="s">
        <v>664</v>
      </c>
      <c r="F9" s="9" t="s">
        <v>665</v>
      </c>
      <c r="G9" s="9" t="s">
        <v>662</v>
      </c>
      <c r="AQ9" s="9"/>
      <c r="AR9" s="9"/>
      <c r="AS9" s="9"/>
    </row>
    <row r="10" spans="1:45" ht="45">
      <c r="A10" s="8">
        <f>VLOOKUP(B:B,ヒアリングシート!D:I,6,FALSE)</f>
        <v>8</v>
      </c>
      <c r="B10" s="9" t="s">
        <v>204</v>
      </c>
      <c r="C10" s="9" t="s">
        <v>201</v>
      </c>
      <c r="D10" s="9" t="s">
        <v>666</v>
      </c>
      <c r="E10" s="9" t="s">
        <v>667</v>
      </c>
      <c r="F10" s="9" t="s">
        <v>668</v>
      </c>
      <c r="G10" s="9" t="s">
        <v>669</v>
      </c>
      <c r="H10" s="9" t="s">
        <v>662</v>
      </c>
      <c r="AQ10" s="9"/>
      <c r="AR10" s="9"/>
      <c r="AS10" s="9"/>
    </row>
    <row r="11" spans="1:45">
      <c r="A11" s="8">
        <f>VLOOKUP(B:B,ヒアリングシート!D:I,6,FALSE)</f>
        <v>9</v>
      </c>
      <c r="B11" s="9" t="s">
        <v>205</v>
      </c>
      <c r="C11" s="9" t="s">
        <v>201</v>
      </c>
      <c r="D11" s="9" t="s">
        <v>670</v>
      </c>
      <c r="E11" s="9" t="s">
        <v>671</v>
      </c>
      <c r="F11" s="9" t="s">
        <v>672</v>
      </c>
      <c r="AQ11" s="9"/>
      <c r="AR11" s="9"/>
      <c r="AS11" s="9"/>
    </row>
    <row r="12" spans="1:45" ht="30">
      <c r="A12" s="8">
        <f>VLOOKUP(B:B,ヒアリングシート!D:I,6,FALSE)</f>
        <v>29</v>
      </c>
      <c r="B12" s="9" t="s">
        <v>239</v>
      </c>
      <c r="C12" s="9" t="s">
        <v>201</v>
      </c>
      <c r="D12" s="9" t="s">
        <v>673</v>
      </c>
      <c r="E12" s="9" t="s">
        <v>674</v>
      </c>
      <c r="F12" s="9" t="s">
        <v>675</v>
      </c>
      <c r="AQ12" s="9"/>
      <c r="AR12" s="9"/>
      <c r="AS12" s="9"/>
    </row>
    <row r="13" spans="1:45">
      <c r="A13" s="8">
        <f>VLOOKUP(B:B,ヒアリングシート!D:I,6,FALSE)</f>
        <v>34</v>
      </c>
      <c r="B13" s="9" t="s">
        <v>250</v>
      </c>
      <c r="C13" s="9" t="s">
        <v>201</v>
      </c>
      <c r="D13" s="9" t="s">
        <v>676</v>
      </c>
      <c r="E13" s="9" t="s">
        <v>677</v>
      </c>
      <c r="AQ13" s="9"/>
      <c r="AR13" s="9"/>
      <c r="AS13" s="9"/>
    </row>
    <row r="14" spans="1:45" ht="45">
      <c r="A14" s="8">
        <f>VLOOKUP(B:B,ヒアリングシート!D:I,6,FALSE)</f>
        <v>48</v>
      </c>
      <c r="B14" s="9" t="s">
        <v>280</v>
      </c>
      <c r="C14" s="9" t="s">
        <v>201</v>
      </c>
      <c r="D14" s="9" t="s">
        <v>678</v>
      </c>
      <c r="E14" s="9" t="s">
        <v>679</v>
      </c>
      <c r="F14" s="9" t="s">
        <v>680</v>
      </c>
      <c r="G14" s="9" t="s">
        <v>681</v>
      </c>
      <c r="H14" s="9" t="s">
        <v>682</v>
      </c>
      <c r="I14" s="9" t="s">
        <v>683</v>
      </c>
      <c r="J14" s="9" t="s">
        <v>684</v>
      </c>
      <c r="K14" s="9" t="s">
        <v>685</v>
      </c>
      <c r="L14" s="9" t="s">
        <v>686</v>
      </c>
      <c r="M14" s="9" t="s">
        <v>687</v>
      </c>
      <c r="N14" s="9" t="s">
        <v>688</v>
      </c>
      <c r="O14" s="9" t="s">
        <v>689</v>
      </c>
      <c r="P14" s="9" t="s">
        <v>690</v>
      </c>
      <c r="Q14" s="9" t="s">
        <v>691</v>
      </c>
      <c r="R14" s="9" t="s">
        <v>692</v>
      </c>
      <c r="S14" s="9" t="s">
        <v>693</v>
      </c>
      <c r="T14" s="9" t="s">
        <v>694</v>
      </c>
      <c r="U14" s="9" t="s">
        <v>695</v>
      </c>
      <c r="V14" s="9" t="s">
        <v>696</v>
      </c>
      <c r="W14" s="9" t="s">
        <v>697</v>
      </c>
      <c r="X14" s="9" t="s">
        <v>698</v>
      </c>
      <c r="Y14" s="9" t="s">
        <v>699</v>
      </c>
      <c r="Z14" s="9" t="s">
        <v>700</v>
      </c>
      <c r="AA14" s="9" t="s">
        <v>701</v>
      </c>
      <c r="AB14" s="9" t="s">
        <v>702</v>
      </c>
      <c r="AC14" s="9" t="s">
        <v>703</v>
      </c>
      <c r="AD14" s="9" t="s">
        <v>704</v>
      </c>
      <c r="AE14" s="9" t="s">
        <v>705</v>
      </c>
      <c r="AF14" s="9" t="s">
        <v>706</v>
      </c>
      <c r="AG14" s="9" t="s">
        <v>707</v>
      </c>
      <c r="AH14" s="9" t="s">
        <v>708</v>
      </c>
      <c r="AI14" s="9" t="s">
        <v>709</v>
      </c>
      <c r="AJ14" s="9" t="s">
        <v>710</v>
      </c>
      <c r="AK14" s="9" t="s">
        <v>711</v>
      </c>
      <c r="AL14" s="9" t="s">
        <v>712</v>
      </c>
      <c r="AM14" s="9" t="s">
        <v>713</v>
      </c>
      <c r="AN14" s="9" t="s">
        <v>714</v>
      </c>
      <c r="AO14" s="9" t="s">
        <v>715</v>
      </c>
      <c r="AP14" s="9" t="s">
        <v>716</v>
      </c>
      <c r="AQ14" s="9" t="s">
        <v>717</v>
      </c>
      <c r="AR14" s="9"/>
      <c r="AS14" s="9"/>
    </row>
    <row r="15" spans="1:45" ht="60">
      <c r="A15" s="8">
        <f>VLOOKUP(B:B,ヒアリングシート!D:I,6,FALSE)</f>
        <v>53</v>
      </c>
      <c r="B15" s="9" t="s">
        <v>289</v>
      </c>
      <c r="C15" s="9" t="s">
        <v>201</v>
      </c>
      <c r="D15" s="9" t="s">
        <v>642</v>
      </c>
      <c r="E15" s="9" t="s">
        <v>90</v>
      </c>
      <c r="F15" s="9" t="s">
        <v>718</v>
      </c>
      <c r="G15" s="9" t="s">
        <v>719</v>
      </c>
      <c r="H15" s="9" t="s">
        <v>720</v>
      </c>
      <c r="AQ15" s="9"/>
      <c r="AR15" s="9"/>
      <c r="AS15" s="9"/>
    </row>
    <row r="16" spans="1:45" ht="60">
      <c r="A16" s="8">
        <f>VLOOKUP(B:B,ヒアリングシート!D:I,6,FALSE)</f>
        <v>56</v>
      </c>
      <c r="B16" s="9" t="s">
        <v>721</v>
      </c>
      <c r="C16" s="9" t="s">
        <v>201</v>
      </c>
      <c r="D16" s="9" t="s">
        <v>642</v>
      </c>
      <c r="E16" s="9" t="s">
        <v>718</v>
      </c>
      <c r="AQ16" s="9"/>
      <c r="AR16" s="9"/>
      <c r="AS16" s="9"/>
    </row>
    <row r="17" spans="1:45" ht="60">
      <c r="A17" s="8">
        <f>VLOOKUP(B:B,ヒアリングシート!D:I,6,FALSE)</f>
        <v>57</v>
      </c>
      <c r="B17" s="9" t="s">
        <v>296</v>
      </c>
      <c r="C17" s="9" t="s">
        <v>201</v>
      </c>
      <c r="D17" s="9" t="s">
        <v>642</v>
      </c>
      <c r="E17" s="9" t="s">
        <v>90</v>
      </c>
      <c r="F17" s="9" t="s">
        <v>718</v>
      </c>
      <c r="G17" s="9" t="s">
        <v>719</v>
      </c>
      <c r="H17" s="9" t="s">
        <v>720</v>
      </c>
      <c r="AQ17" s="9"/>
      <c r="AR17" s="9"/>
      <c r="AS17" s="9"/>
    </row>
    <row r="18" spans="1:45" ht="45">
      <c r="A18" s="8">
        <f>VLOOKUP(B:B,ヒアリングシート!D:I,6,FALSE)</f>
        <v>59</v>
      </c>
      <c r="B18" s="9" t="s">
        <v>302</v>
      </c>
      <c r="C18" s="9" t="s">
        <v>201</v>
      </c>
      <c r="D18" s="9" t="s">
        <v>722</v>
      </c>
      <c r="E18" s="9" t="s">
        <v>723</v>
      </c>
      <c r="AQ18" s="9"/>
      <c r="AR18" s="9"/>
      <c r="AS18" s="9"/>
    </row>
    <row r="19" spans="1:45" ht="45">
      <c r="A19" s="8">
        <f>VLOOKUP(B:B,ヒアリングシート!D:I,6,FALSE)</f>
        <v>60</v>
      </c>
      <c r="B19" s="9" t="s">
        <v>304</v>
      </c>
      <c r="C19" s="9" t="s">
        <v>201</v>
      </c>
      <c r="D19" s="9" t="s">
        <v>649</v>
      </c>
      <c r="E19" s="9" t="s">
        <v>724</v>
      </c>
      <c r="F19" s="9" t="s">
        <v>725</v>
      </c>
      <c r="G19" s="9" t="s">
        <v>726</v>
      </c>
      <c r="AQ19" s="9"/>
      <c r="AR19" s="9"/>
      <c r="AS19" s="9"/>
    </row>
    <row r="20" spans="1:45" ht="45">
      <c r="A20" s="8">
        <f>VLOOKUP(B:B,ヒアリングシート!D:I,6,FALSE)</f>
        <v>61</v>
      </c>
      <c r="B20" s="9" t="s">
        <v>727</v>
      </c>
      <c r="C20" s="9" t="s">
        <v>201</v>
      </c>
      <c r="D20" s="9" t="s">
        <v>649</v>
      </c>
      <c r="E20" s="9" t="s">
        <v>724</v>
      </c>
      <c r="F20" s="9" t="s">
        <v>725</v>
      </c>
      <c r="G20" s="9" t="s">
        <v>726</v>
      </c>
      <c r="AQ20" s="9"/>
      <c r="AR20" s="9"/>
      <c r="AS20" s="9"/>
    </row>
    <row r="21" spans="1:45">
      <c r="A21" s="8">
        <f>VLOOKUP(B:B,ヒアリングシート!D:I,6,FALSE)</f>
        <v>62</v>
      </c>
      <c r="B21" s="9" t="s">
        <v>308</v>
      </c>
      <c r="C21" s="9" t="s">
        <v>201</v>
      </c>
      <c r="D21" s="9" t="s">
        <v>728</v>
      </c>
      <c r="E21" s="9" t="s">
        <v>662</v>
      </c>
      <c r="AQ21" s="9"/>
      <c r="AR21" s="9"/>
      <c r="AS21" s="9"/>
    </row>
    <row r="22" spans="1:45" ht="60">
      <c r="A22" s="8">
        <f>VLOOKUP(B:B,ヒアリングシート!D:I,6,FALSE)</f>
        <v>68</v>
      </c>
      <c r="B22" s="9" t="s">
        <v>321</v>
      </c>
      <c r="C22" s="9" t="s">
        <v>201</v>
      </c>
      <c r="D22" s="9" t="s">
        <v>639</v>
      </c>
      <c r="E22" s="9" t="s">
        <v>729</v>
      </c>
      <c r="F22" s="9" t="s">
        <v>730</v>
      </c>
      <c r="AQ22" s="9"/>
      <c r="AR22" s="9"/>
      <c r="AS22" s="9"/>
    </row>
    <row r="23" spans="1:45" ht="60">
      <c r="A23" s="8">
        <f>VLOOKUP(B:B,ヒアリングシート!D:I,6,FALSE)</f>
        <v>76</v>
      </c>
      <c r="B23" s="9" t="s">
        <v>335</v>
      </c>
      <c r="C23" s="9" t="s">
        <v>201</v>
      </c>
      <c r="D23" s="9" t="s">
        <v>731</v>
      </c>
      <c r="E23" s="9" t="s">
        <v>732</v>
      </c>
      <c r="F23" s="9" t="s">
        <v>662</v>
      </c>
      <c r="AQ23" s="9"/>
      <c r="AR23" s="9"/>
      <c r="AS23" s="9"/>
    </row>
    <row r="24" spans="1:45" ht="60">
      <c r="A24" s="8">
        <f>VLOOKUP(B:B,ヒアリングシート!D:I,6,FALSE)</f>
        <v>77</v>
      </c>
      <c r="B24" s="9" t="s">
        <v>733</v>
      </c>
      <c r="C24" s="9" t="s">
        <v>201</v>
      </c>
      <c r="D24" s="9" t="s">
        <v>734</v>
      </c>
      <c r="E24" s="9" t="s">
        <v>735</v>
      </c>
      <c r="AQ24" s="9"/>
      <c r="AR24" s="9"/>
      <c r="AS24" s="9"/>
    </row>
    <row r="25" spans="1:45">
      <c r="A25" s="8">
        <f>VLOOKUP(B:B,ヒアリングシート!D:I,6,FALSE)</f>
        <v>78</v>
      </c>
      <c r="B25" s="9" t="s">
        <v>339</v>
      </c>
      <c r="C25" s="9" t="s">
        <v>201</v>
      </c>
      <c r="D25" s="9" t="s">
        <v>736</v>
      </c>
      <c r="E25" s="9" t="s">
        <v>737</v>
      </c>
      <c r="F25" s="9" t="s">
        <v>78</v>
      </c>
      <c r="G25" s="9" t="s">
        <v>662</v>
      </c>
      <c r="AQ25" s="9"/>
      <c r="AR25" s="9"/>
      <c r="AS25" s="9"/>
    </row>
    <row r="26" spans="1:45" ht="45">
      <c r="A26" s="8">
        <f>VLOOKUP(B:B,ヒアリングシート!D:I,6,FALSE)</f>
        <v>79</v>
      </c>
      <c r="B26" s="9" t="s">
        <v>340</v>
      </c>
      <c r="C26" s="9" t="s">
        <v>201</v>
      </c>
      <c r="D26" s="9" t="s">
        <v>738</v>
      </c>
      <c r="E26" s="9" t="s">
        <v>739</v>
      </c>
      <c r="F26" s="9" t="s">
        <v>662</v>
      </c>
      <c r="AQ26" s="9"/>
      <c r="AR26" s="9"/>
      <c r="AS26" s="9"/>
    </row>
    <row r="27" spans="1:45" ht="30">
      <c r="A27" s="8">
        <f>VLOOKUP(B:B,ヒアリングシート!D:I,6,FALSE)</f>
        <v>80</v>
      </c>
      <c r="B27" s="9" t="s">
        <v>341</v>
      </c>
      <c r="C27" s="9" t="s">
        <v>201</v>
      </c>
      <c r="D27" s="9" t="s">
        <v>740</v>
      </c>
      <c r="E27" s="9" t="s">
        <v>741</v>
      </c>
      <c r="F27" s="9" t="s">
        <v>662</v>
      </c>
      <c r="AQ27" s="9"/>
      <c r="AR27" s="9"/>
      <c r="AS27" s="9"/>
    </row>
    <row r="28" spans="1:45" ht="45">
      <c r="A28" s="8">
        <f>VLOOKUP(B:B,ヒアリングシート!D:I,6,FALSE)</f>
        <v>83</v>
      </c>
      <c r="B28" s="9" t="s">
        <v>348</v>
      </c>
      <c r="C28" s="9" t="s">
        <v>201</v>
      </c>
      <c r="D28" s="9" t="s">
        <v>742</v>
      </c>
      <c r="E28" s="9" t="s">
        <v>743</v>
      </c>
      <c r="F28" s="9" t="s">
        <v>744</v>
      </c>
      <c r="G28" s="9" t="s">
        <v>662</v>
      </c>
      <c r="AQ28" s="9"/>
      <c r="AR28" s="9"/>
      <c r="AS28" s="9"/>
    </row>
    <row r="29" spans="1:45" ht="45">
      <c r="A29" s="8">
        <f>VLOOKUP(B:B,ヒアリングシート!D:I,6,FALSE)</f>
        <v>90</v>
      </c>
      <c r="B29" s="9" t="s">
        <v>363</v>
      </c>
      <c r="C29" s="9" t="s">
        <v>201</v>
      </c>
      <c r="D29" s="9" t="s">
        <v>745</v>
      </c>
      <c r="E29" s="9" t="s">
        <v>746</v>
      </c>
      <c r="AQ29" s="9"/>
      <c r="AR29" s="9"/>
      <c r="AS29" s="9"/>
    </row>
    <row r="30" spans="1:45" ht="90">
      <c r="A30" s="8">
        <f>VLOOKUP(B:B,ヒアリングシート!D:I,6,FALSE)</f>
        <v>91</v>
      </c>
      <c r="B30" s="9" t="s">
        <v>365</v>
      </c>
      <c r="C30" s="9" t="s">
        <v>201</v>
      </c>
      <c r="D30" s="9" t="s">
        <v>747</v>
      </c>
      <c r="E30" s="9" t="s">
        <v>662</v>
      </c>
      <c r="AQ30" s="9"/>
      <c r="AR30" s="9"/>
      <c r="AS30" s="9"/>
    </row>
    <row r="31" spans="1:45" ht="30">
      <c r="A31" s="8">
        <f>VLOOKUP(B:B,ヒアリングシート!D:I,6,FALSE)</f>
        <v>92</v>
      </c>
      <c r="B31" s="9" t="s">
        <v>366</v>
      </c>
      <c r="C31" s="9" t="s">
        <v>201</v>
      </c>
      <c r="D31" s="9" t="s">
        <v>748</v>
      </c>
      <c r="E31" s="9" t="s">
        <v>749</v>
      </c>
      <c r="AQ31" s="9"/>
      <c r="AR31" s="9"/>
      <c r="AS31" s="9"/>
    </row>
    <row r="32" spans="1:45" ht="30">
      <c r="A32" s="8">
        <f>VLOOKUP(B:B,ヒアリングシート!D:I,6,FALSE)</f>
        <v>93</v>
      </c>
      <c r="B32" s="9" t="s">
        <v>367</v>
      </c>
      <c r="C32" s="9" t="s">
        <v>201</v>
      </c>
      <c r="D32" s="9" t="s">
        <v>750</v>
      </c>
      <c r="E32" s="9" t="s">
        <v>751</v>
      </c>
      <c r="AQ32" s="9"/>
      <c r="AR32" s="9"/>
      <c r="AS32" s="9"/>
    </row>
    <row r="33" spans="1:45" ht="30">
      <c r="A33" s="8">
        <f>VLOOKUP(B:B,ヒアリングシート!D:I,6,FALSE)</f>
        <v>94</v>
      </c>
      <c r="B33" s="9" t="s">
        <v>368</v>
      </c>
      <c r="C33" s="9" t="s">
        <v>201</v>
      </c>
      <c r="D33" s="9" t="s">
        <v>752</v>
      </c>
      <c r="E33" s="9" t="s">
        <v>753</v>
      </c>
      <c r="F33" s="9" t="s">
        <v>754</v>
      </c>
      <c r="G33" s="9" t="s">
        <v>662</v>
      </c>
      <c r="AQ33" s="9"/>
      <c r="AR33" s="9"/>
      <c r="AS33" s="9"/>
    </row>
    <row r="34" spans="1:45" ht="30">
      <c r="A34" s="8">
        <f>VLOOKUP(B:B,ヒアリングシート!D:I,6,FALSE)</f>
        <v>95</v>
      </c>
      <c r="B34" s="9" t="s">
        <v>369</v>
      </c>
      <c r="C34" s="9" t="s">
        <v>201</v>
      </c>
      <c r="D34" s="9" t="s">
        <v>755</v>
      </c>
      <c r="E34" s="9" t="s">
        <v>756</v>
      </c>
      <c r="AQ34" s="9"/>
      <c r="AR34" s="9"/>
      <c r="AS34" s="9"/>
    </row>
    <row r="35" spans="1:45" ht="30">
      <c r="A35" s="8">
        <f>VLOOKUP(B:B,ヒアリングシート!D:I,6,FALSE)</f>
        <v>96</v>
      </c>
      <c r="B35" s="9" t="s">
        <v>370</v>
      </c>
      <c r="C35" s="9" t="s">
        <v>201</v>
      </c>
      <c r="D35" s="9" t="s">
        <v>757</v>
      </c>
      <c r="E35" s="9" t="s">
        <v>758</v>
      </c>
      <c r="F35" s="9" t="s">
        <v>759</v>
      </c>
      <c r="AQ35" s="9"/>
      <c r="AR35" s="9"/>
      <c r="AS35" s="9"/>
    </row>
    <row r="36" spans="1:45" ht="30">
      <c r="A36" s="8">
        <f>VLOOKUP(B:B,ヒアリングシート!D:I,6,FALSE)</f>
        <v>97</v>
      </c>
      <c r="B36" s="9" t="s">
        <v>371</v>
      </c>
      <c r="C36" s="9" t="s">
        <v>201</v>
      </c>
      <c r="D36" s="9" t="s">
        <v>756</v>
      </c>
      <c r="E36" s="9" t="s">
        <v>662</v>
      </c>
      <c r="AQ36" s="9"/>
      <c r="AR36" s="9"/>
      <c r="AS36" s="9"/>
    </row>
    <row r="37" spans="1:45" ht="45">
      <c r="A37" s="8">
        <f>VLOOKUP(B:B,ヒアリングシート!D:I,6,FALSE)</f>
        <v>98</v>
      </c>
      <c r="B37" s="9" t="s">
        <v>372</v>
      </c>
      <c r="C37" s="9" t="s">
        <v>201</v>
      </c>
      <c r="D37" s="9" t="s">
        <v>760</v>
      </c>
      <c r="E37" s="9" t="s">
        <v>761</v>
      </c>
      <c r="AQ37" s="9"/>
      <c r="AR37" s="9"/>
      <c r="AS37" s="9"/>
    </row>
    <row r="38" spans="1:45">
      <c r="A38" s="8">
        <f>VLOOKUP(B:B,ヒアリングシート!D:I,6,FALSE)</f>
        <v>101</v>
      </c>
      <c r="B38" s="9" t="s">
        <v>380</v>
      </c>
      <c r="C38" s="9" t="s">
        <v>201</v>
      </c>
      <c r="D38" s="9" t="s">
        <v>325</v>
      </c>
      <c r="E38" s="9" t="s">
        <v>762</v>
      </c>
      <c r="AQ38" s="9"/>
      <c r="AR38" s="9"/>
      <c r="AS38" s="9"/>
    </row>
    <row r="39" spans="1:45" ht="30">
      <c r="A39" s="8">
        <f>VLOOKUP(B:B,ヒアリングシート!D:I,6,FALSE)</f>
        <v>102</v>
      </c>
      <c r="B39" s="9" t="s">
        <v>763</v>
      </c>
      <c r="C39" s="9" t="s">
        <v>201</v>
      </c>
      <c r="D39" s="9" t="s">
        <v>764</v>
      </c>
      <c r="E39" s="9" t="s">
        <v>765</v>
      </c>
      <c r="F39" s="9" t="s">
        <v>662</v>
      </c>
      <c r="AQ39" s="9"/>
      <c r="AR39" s="9"/>
      <c r="AS39" s="9"/>
    </row>
    <row r="40" spans="1:45" ht="30">
      <c r="A40" s="8">
        <f>VLOOKUP(B:B,ヒアリングシート!D:I,6,FALSE)</f>
        <v>104</v>
      </c>
      <c r="B40" s="9" t="s">
        <v>385</v>
      </c>
      <c r="C40" s="9" t="s">
        <v>201</v>
      </c>
      <c r="D40" s="9" t="s">
        <v>766</v>
      </c>
      <c r="E40" s="9" t="s">
        <v>767</v>
      </c>
      <c r="F40" s="9" t="s">
        <v>768</v>
      </c>
      <c r="G40" s="9" t="s">
        <v>662</v>
      </c>
      <c r="AQ40" s="9"/>
      <c r="AR40" s="9"/>
      <c r="AS40" s="9"/>
    </row>
    <row r="41" spans="1:45" ht="30">
      <c r="A41" s="8">
        <f>VLOOKUP(B:B,ヒアリングシート!D:I,6,FALSE)</f>
        <v>112</v>
      </c>
      <c r="B41" s="9" t="s">
        <v>769</v>
      </c>
      <c r="C41" s="9" t="s">
        <v>201</v>
      </c>
      <c r="D41" s="9" t="s">
        <v>770</v>
      </c>
      <c r="E41" s="9" t="s">
        <v>771</v>
      </c>
      <c r="F41" s="9" t="s">
        <v>639</v>
      </c>
      <c r="AQ41" s="9"/>
      <c r="AR41" s="9"/>
      <c r="AS41" s="9"/>
    </row>
    <row r="42" spans="1:45">
      <c r="A42" s="8">
        <f>VLOOKUP(B:B,ヒアリングシート!D:I,6,FALSE)</f>
        <v>113</v>
      </c>
      <c r="B42" s="9" t="s">
        <v>400</v>
      </c>
      <c r="C42" s="9" t="s">
        <v>201</v>
      </c>
      <c r="D42" s="9" t="s">
        <v>772</v>
      </c>
      <c r="E42" s="9" t="s">
        <v>773</v>
      </c>
      <c r="F42" s="9" t="s">
        <v>774</v>
      </c>
      <c r="G42" s="9" t="s">
        <v>662</v>
      </c>
      <c r="AQ42" s="9"/>
      <c r="AR42" s="9"/>
      <c r="AS42" s="9"/>
    </row>
    <row r="43" spans="1:45" ht="60">
      <c r="A43" s="8">
        <f>VLOOKUP(B:B,ヒアリングシート!D:I,6,FALSE)</f>
        <v>114</v>
      </c>
      <c r="B43" s="9" t="s">
        <v>403</v>
      </c>
      <c r="C43" s="9" t="s">
        <v>201</v>
      </c>
      <c r="D43" s="9" t="s">
        <v>775</v>
      </c>
      <c r="E43" s="9" t="s">
        <v>776</v>
      </c>
      <c r="F43" s="9" t="s">
        <v>777</v>
      </c>
      <c r="AQ43" s="9"/>
      <c r="AR43" s="9"/>
      <c r="AS43" s="9"/>
    </row>
    <row r="44" spans="1:45" ht="30">
      <c r="A44" s="8">
        <f>VLOOKUP(B:B,ヒアリングシート!D:I,6,FALSE)</f>
        <v>141</v>
      </c>
      <c r="B44" s="9" t="s">
        <v>456</v>
      </c>
      <c r="C44" s="9" t="s">
        <v>201</v>
      </c>
      <c r="D44" s="47" t="s">
        <v>778</v>
      </c>
      <c r="E44" s="47" t="s">
        <v>779</v>
      </c>
      <c r="F44" s="47" t="s">
        <v>780</v>
      </c>
      <c r="G44" s="47" t="s">
        <v>781</v>
      </c>
      <c r="H44" s="47" t="s">
        <v>782</v>
      </c>
      <c r="I44" s="47" t="s">
        <v>783</v>
      </c>
      <c r="J44" s="47" t="s">
        <v>784</v>
      </c>
      <c r="K44" s="47" t="s">
        <v>785</v>
      </c>
      <c r="L44" s="47" t="s">
        <v>786</v>
      </c>
      <c r="AQ44" s="9"/>
      <c r="AR44" s="9"/>
      <c r="AS44" s="9"/>
    </row>
    <row r="45" spans="1:45" ht="30">
      <c r="A45" s="8">
        <f>VLOOKUP(B:B,ヒアリングシート!D:I,6,FALSE)</f>
        <v>142</v>
      </c>
      <c r="B45" s="9" t="s">
        <v>457</v>
      </c>
      <c r="C45" s="9" t="s">
        <v>201</v>
      </c>
      <c r="D45" s="9" t="s">
        <v>787</v>
      </c>
      <c r="E45" s="9" t="s">
        <v>788</v>
      </c>
      <c r="F45" s="9" t="s">
        <v>789</v>
      </c>
      <c r="G45" s="9" t="s">
        <v>790</v>
      </c>
      <c r="H45" s="9" t="s">
        <v>778</v>
      </c>
      <c r="I45" s="9" t="s">
        <v>779</v>
      </c>
      <c r="J45" s="9" t="s">
        <v>780</v>
      </c>
      <c r="K45" s="9" t="s">
        <v>786</v>
      </c>
      <c r="AQ45" s="9"/>
      <c r="AR45" s="9"/>
      <c r="AS45" s="9"/>
    </row>
    <row r="46" spans="1:45">
      <c r="A46" s="8">
        <f>VLOOKUP(B:B,ヒアリングシート!D:I,6,FALSE)</f>
        <v>143</v>
      </c>
      <c r="B46" s="9" t="s">
        <v>458</v>
      </c>
      <c r="C46" s="9" t="s">
        <v>201</v>
      </c>
      <c r="D46" s="9" t="s">
        <v>791</v>
      </c>
      <c r="E46" s="9" t="s">
        <v>736</v>
      </c>
      <c r="F46" s="9" t="s">
        <v>792</v>
      </c>
      <c r="G46" s="9" t="s">
        <v>793</v>
      </c>
      <c r="AQ46" s="9"/>
      <c r="AR46" s="9"/>
      <c r="AS46" s="9"/>
    </row>
    <row r="47" spans="1:45">
      <c r="A47" s="8">
        <f>VLOOKUP(B:B,ヒアリングシート!D:I,6,FALSE)</f>
        <v>149</v>
      </c>
      <c r="B47" s="9" t="s">
        <v>794</v>
      </c>
      <c r="C47" s="9" t="s">
        <v>201</v>
      </c>
      <c r="D47" s="9" t="s">
        <v>795</v>
      </c>
      <c r="E47" s="9" t="s">
        <v>662</v>
      </c>
      <c r="AQ47" s="9"/>
      <c r="AR47" s="9"/>
      <c r="AS47" s="9"/>
    </row>
    <row r="48" spans="1:45">
      <c r="A48" s="8">
        <f>VLOOKUP(B:B,ヒアリングシート!D:I,6,FALSE)</f>
        <v>151</v>
      </c>
      <c r="B48" s="9" t="s">
        <v>796</v>
      </c>
      <c r="C48" s="9" t="s">
        <v>201</v>
      </c>
      <c r="D48" s="9" t="s">
        <v>797</v>
      </c>
      <c r="E48" s="9" t="s">
        <v>798</v>
      </c>
      <c r="F48" s="9" t="s">
        <v>799</v>
      </c>
      <c r="G48" s="9" t="s">
        <v>800</v>
      </c>
      <c r="H48" s="9" t="s">
        <v>662</v>
      </c>
      <c r="AQ48" s="9"/>
      <c r="AR48" s="9"/>
      <c r="AS48" s="9"/>
    </row>
    <row r="49" spans="1:45">
      <c r="A49" s="8">
        <f>VLOOKUP(B:B,ヒアリングシート!D:I,6,FALSE)</f>
        <v>154</v>
      </c>
      <c r="B49" s="9" t="s">
        <v>476</v>
      </c>
      <c r="C49" s="9" t="s">
        <v>201</v>
      </c>
      <c r="D49" s="9" t="s">
        <v>639</v>
      </c>
      <c r="E49" s="9" t="s">
        <v>801</v>
      </c>
      <c r="F49" s="9" t="s">
        <v>802</v>
      </c>
      <c r="G49" s="9" t="s">
        <v>803</v>
      </c>
      <c r="AQ49" s="9"/>
      <c r="AR49" s="9"/>
      <c r="AS49" s="9"/>
    </row>
    <row r="50" spans="1:45">
      <c r="A50" s="8">
        <f>VLOOKUP(B:B,ヒアリングシート!D:I,6,FALSE)</f>
        <v>155</v>
      </c>
      <c r="B50" s="9" t="s">
        <v>477</v>
      </c>
      <c r="C50" s="9" t="s">
        <v>201</v>
      </c>
      <c r="D50" s="9" t="s">
        <v>639</v>
      </c>
      <c r="E50" s="9" t="s">
        <v>801</v>
      </c>
      <c r="F50" s="9" t="s">
        <v>802</v>
      </c>
      <c r="G50" s="9" t="s">
        <v>803</v>
      </c>
      <c r="AQ50" s="9"/>
      <c r="AR50" s="9"/>
      <c r="AS50" s="9"/>
    </row>
    <row r="51" spans="1:45">
      <c r="A51" s="8">
        <f>VLOOKUP(B:B,ヒアリングシート!D:I,6,FALSE)</f>
        <v>167</v>
      </c>
      <c r="B51" s="9" t="s">
        <v>804</v>
      </c>
      <c r="C51" s="9" t="s">
        <v>201</v>
      </c>
      <c r="D51" s="9" t="s">
        <v>639</v>
      </c>
      <c r="E51" s="9" t="s">
        <v>805</v>
      </c>
      <c r="F51" s="9" t="s">
        <v>806</v>
      </c>
      <c r="G51" s="9" t="s">
        <v>807</v>
      </c>
      <c r="H51" s="9" t="s">
        <v>662</v>
      </c>
      <c r="AQ51" s="9"/>
      <c r="AR51" s="9"/>
      <c r="AS51" s="9"/>
    </row>
    <row r="52" spans="1:45" ht="30">
      <c r="A52" s="8">
        <f>VLOOKUP(B:B,ヒアリングシート!D:I,6,FALSE)</f>
        <v>178</v>
      </c>
      <c r="B52" s="9" t="s">
        <v>517</v>
      </c>
      <c r="C52" s="9" t="s">
        <v>201</v>
      </c>
      <c r="D52" s="9" t="s">
        <v>639</v>
      </c>
      <c r="E52" s="9" t="s">
        <v>808</v>
      </c>
      <c r="F52" s="9" t="s">
        <v>806</v>
      </c>
      <c r="G52" s="9" t="s">
        <v>807</v>
      </c>
      <c r="H52" s="9" t="s">
        <v>662</v>
      </c>
      <c r="AQ52" s="9"/>
      <c r="AR52" s="9"/>
      <c r="AS52" s="9"/>
    </row>
    <row r="53" spans="1:45" ht="30">
      <c r="A53" s="8">
        <f>VLOOKUP(B:B,ヒアリングシート!D:I,6,FALSE)</f>
        <v>179</v>
      </c>
      <c r="B53" s="9" t="s">
        <v>809</v>
      </c>
      <c r="C53" s="9" t="s">
        <v>201</v>
      </c>
      <c r="D53" s="9" t="s">
        <v>639</v>
      </c>
      <c r="E53" s="9" t="s">
        <v>810</v>
      </c>
      <c r="F53" s="9" t="s">
        <v>811</v>
      </c>
      <c r="G53" s="9" t="s">
        <v>812</v>
      </c>
      <c r="H53" s="9" t="s">
        <v>813</v>
      </c>
      <c r="I53" s="9" t="s">
        <v>814</v>
      </c>
      <c r="J53" s="9" t="s">
        <v>662</v>
      </c>
      <c r="AQ53" s="9"/>
      <c r="AR53" s="9"/>
      <c r="AS53" s="9"/>
    </row>
    <row r="54" spans="1:45" ht="30">
      <c r="A54" s="8">
        <f>VLOOKUP(B:B,ヒアリングシート!D:I,6,FALSE)</f>
        <v>182</v>
      </c>
      <c r="B54" s="9" t="s">
        <v>523</v>
      </c>
      <c r="C54" s="9" t="s">
        <v>201</v>
      </c>
      <c r="D54" s="9" t="s">
        <v>815</v>
      </c>
      <c r="E54" s="9" t="s">
        <v>816</v>
      </c>
      <c r="F54" s="9" t="s">
        <v>817</v>
      </c>
      <c r="G54" s="9" t="s">
        <v>662</v>
      </c>
      <c r="AQ54" s="9"/>
      <c r="AR54" s="9"/>
      <c r="AS54" s="9"/>
    </row>
    <row r="55" spans="1:45" ht="60">
      <c r="A55" s="8">
        <f>VLOOKUP(B:B,ヒアリングシート!D:I,6,FALSE)</f>
        <v>183</v>
      </c>
      <c r="B55" s="9" t="s">
        <v>525</v>
      </c>
      <c r="C55" s="9" t="s">
        <v>201</v>
      </c>
      <c r="D55" s="9" t="s">
        <v>642</v>
      </c>
      <c r="E55" s="9" t="s">
        <v>818</v>
      </c>
      <c r="F55" s="9" t="s">
        <v>819</v>
      </c>
      <c r="G55" s="9" t="s">
        <v>820</v>
      </c>
      <c r="H55" s="9" t="s">
        <v>821</v>
      </c>
      <c r="AQ55" s="9"/>
      <c r="AR55" s="9"/>
      <c r="AS55" s="9"/>
    </row>
    <row r="56" spans="1:45" ht="30">
      <c r="A56" s="8">
        <f>VLOOKUP(B:B,ヒアリングシート!D:I,6,FALSE)</f>
        <v>189</v>
      </c>
      <c r="B56" s="9" t="s">
        <v>822</v>
      </c>
      <c r="C56" s="9" t="s">
        <v>201</v>
      </c>
      <c r="D56" s="9" t="s">
        <v>823</v>
      </c>
      <c r="E56" s="9" t="s">
        <v>824</v>
      </c>
      <c r="F56" s="9" t="s">
        <v>825</v>
      </c>
      <c r="G56" s="9" t="s">
        <v>662</v>
      </c>
      <c r="AQ56" s="9"/>
      <c r="AR56" s="9"/>
      <c r="AS56" s="9"/>
    </row>
    <row r="57" spans="1:45" ht="45">
      <c r="A57" s="8">
        <f>VLOOKUP(B:B,ヒアリングシート!D:I,6,FALSE)</f>
        <v>192</v>
      </c>
      <c r="B57" s="9" t="s">
        <v>540</v>
      </c>
      <c r="C57" s="9" t="s">
        <v>201</v>
      </c>
      <c r="D57" s="9" t="s">
        <v>826</v>
      </c>
      <c r="E57" s="9" t="s">
        <v>827</v>
      </c>
      <c r="F57" s="9" t="s">
        <v>793</v>
      </c>
      <c r="AQ57" s="9"/>
      <c r="AR57" s="9"/>
      <c r="AS57" s="9"/>
    </row>
    <row r="58" spans="1:45" ht="30">
      <c r="A58" s="8">
        <f>VLOOKUP(B:B,ヒアリングシート!D:I,6,FALSE)</f>
        <v>193</v>
      </c>
      <c r="B58" s="9" t="s">
        <v>542</v>
      </c>
      <c r="C58" s="9" t="s">
        <v>201</v>
      </c>
      <c r="D58" s="9" t="s">
        <v>639</v>
      </c>
      <c r="E58" s="9" t="s">
        <v>828</v>
      </c>
      <c r="F58" s="9" t="s">
        <v>829</v>
      </c>
      <c r="AQ58" s="9"/>
      <c r="AR58" s="9"/>
      <c r="AS58" s="9"/>
    </row>
    <row r="59" spans="1:45" ht="45">
      <c r="A59" s="8">
        <f>VLOOKUP(B:B,ヒアリングシート!D:I,6,FALSE)</f>
        <v>195</v>
      </c>
      <c r="B59" s="9" t="s">
        <v>546</v>
      </c>
      <c r="C59" s="9" t="s">
        <v>201</v>
      </c>
      <c r="D59" s="9" t="s">
        <v>639</v>
      </c>
      <c r="E59" s="9" t="s">
        <v>830</v>
      </c>
      <c r="F59" s="9" t="s">
        <v>831</v>
      </c>
      <c r="G59" s="9" t="s">
        <v>832</v>
      </c>
      <c r="AQ59" s="9"/>
      <c r="AR59" s="9"/>
      <c r="AS59" s="9"/>
    </row>
    <row r="60" spans="1:45" ht="30">
      <c r="A60" s="8">
        <f>VLOOKUP(B:B,ヒアリングシート!D:I,6,FALSE)</f>
        <v>200</v>
      </c>
      <c r="B60" s="9" t="s">
        <v>833</v>
      </c>
      <c r="C60" s="9" t="s">
        <v>201</v>
      </c>
      <c r="D60" s="9" t="s">
        <v>639</v>
      </c>
      <c r="E60" s="9" t="s">
        <v>834</v>
      </c>
      <c r="F60" s="9" t="s">
        <v>835</v>
      </c>
      <c r="AQ60" s="9"/>
      <c r="AR60" s="9"/>
      <c r="AS60" s="9"/>
    </row>
    <row r="61" spans="1:45" ht="30">
      <c r="A61" s="8">
        <f>VLOOKUP(B:B,ヒアリングシート!D:I,6,FALSE)</f>
        <v>203</v>
      </c>
      <c r="B61" s="9" t="s">
        <v>559</v>
      </c>
      <c r="C61" s="9" t="s">
        <v>201</v>
      </c>
      <c r="D61" s="9" t="s">
        <v>639</v>
      </c>
      <c r="E61" s="9" t="s">
        <v>836</v>
      </c>
      <c r="F61" s="9" t="s">
        <v>837</v>
      </c>
      <c r="AQ61" s="9"/>
      <c r="AR61" s="9"/>
      <c r="AS61" s="9"/>
    </row>
    <row r="62" spans="1:45" ht="30">
      <c r="A62" s="8">
        <f>VLOOKUP(B:B,ヒアリングシート!D:I,6,FALSE)</f>
        <v>204</v>
      </c>
      <c r="B62" s="9" t="s">
        <v>838</v>
      </c>
      <c r="C62" s="9" t="s">
        <v>201</v>
      </c>
      <c r="D62" s="9" t="s">
        <v>639</v>
      </c>
      <c r="E62" s="9" t="s">
        <v>836</v>
      </c>
      <c r="F62" s="9" t="s">
        <v>837</v>
      </c>
      <c r="AQ62" s="9"/>
      <c r="AR62" s="9"/>
      <c r="AS62" s="9"/>
    </row>
    <row r="63" spans="1:45">
      <c r="A63" s="18" t="s">
        <v>839</v>
      </c>
      <c r="B63" s="9" t="s">
        <v>840</v>
      </c>
      <c r="C63" s="9" t="s">
        <v>201</v>
      </c>
      <c r="D63" s="9" t="s">
        <v>841</v>
      </c>
      <c r="E63" s="9" t="s">
        <v>842</v>
      </c>
      <c r="F63" s="9" t="s">
        <v>843</v>
      </c>
      <c r="G63" s="9" t="s">
        <v>844</v>
      </c>
      <c r="H63" s="9" t="s">
        <v>845</v>
      </c>
      <c r="I63" s="9" t="s">
        <v>662</v>
      </c>
      <c r="AQ63" s="9"/>
      <c r="AR63" s="9"/>
      <c r="AS63" s="9"/>
    </row>
    <row r="64" spans="1:45" ht="30">
      <c r="A64" s="18" t="s">
        <v>846</v>
      </c>
      <c r="B64" s="9" t="s">
        <v>568</v>
      </c>
      <c r="C64" s="9" t="s">
        <v>201</v>
      </c>
      <c r="D64" s="9" t="s">
        <v>847</v>
      </c>
      <c r="E64" s="9" t="s">
        <v>848</v>
      </c>
      <c r="F64" s="9" t="s">
        <v>849</v>
      </c>
      <c r="G64" s="9" t="s">
        <v>850</v>
      </c>
      <c r="H64" s="9" t="s">
        <v>851</v>
      </c>
      <c r="I64" s="9" t="s">
        <v>816</v>
      </c>
      <c r="J64" s="9" t="s">
        <v>852</v>
      </c>
      <c r="K64" s="9" t="s">
        <v>662</v>
      </c>
      <c r="AQ64" s="9"/>
      <c r="AR64" s="9"/>
      <c r="AS64" s="9"/>
    </row>
    <row r="65" spans="1:45" ht="30">
      <c r="A65" s="18" t="s">
        <v>853</v>
      </c>
      <c r="B65" s="9" t="s">
        <v>569</v>
      </c>
      <c r="C65" s="9" t="s">
        <v>201</v>
      </c>
      <c r="D65" s="9" t="s">
        <v>854</v>
      </c>
      <c r="E65" s="9" t="s">
        <v>855</v>
      </c>
      <c r="F65" s="9" t="s">
        <v>856</v>
      </c>
      <c r="G65" s="9" t="s">
        <v>793</v>
      </c>
      <c r="AQ65" s="9"/>
      <c r="AR65" s="9"/>
      <c r="AS65" s="9"/>
    </row>
    <row r="66" spans="1:45" ht="30">
      <c r="A66" s="18" t="s">
        <v>857</v>
      </c>
      <c r="B66" s="9" t="s">
        <v>858</v>
      </c>
      <c r="C66" s="9" t="s">
        <v>201</v>
      </c>
      <c r="D66" s="9" t="s">
        <v>859</v>
      </c>
      <c r="E66" s="9" t="s">
        <v>860</v>
      </c>
      <c r="F66" s="9" t="s">
        <v>861</v>
      </c>
      <c r="G66" s="9" t="s">
        <v>862</v>
      </c>
      <c r="H66" s="9" t="s">
        <v>863</v>
      </c>
      <c r="I66" s="9" t="s">
        <v>864</v>
      </c>
      <c r="J66" s="9" t="s">
        <v>793</v>
      </c>
      <c r="AQ66" s="9"/>
      <c r="AR66" s="9"/>
      <c r="AS66" s="9"/>
    </row>
  </sheetData>
  <sheetProtection sheet="1" objects="1" scenarios="1"/>
  <phoneticPr fontId="2"/>
  <printOptions horizontalCentered="1"/>
  <pageMargins left="0.23622047244094491" right="0.23622047244094491" top="0.74803149606299213" bottom="0.74803149606299213" header="0.31496062992125984" footer="0.31496062992125984"/>
  <pageSetup paperSize="9" scale="78" orientation="landscape" r:id="rId1"/>
  <headerFooter>
    <oddFooter>&amp;C&amp;P/&amp;N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77B09-1EF0-46EC-8A80-2D2E3BA842D2}">
  <sheetPr>
    <tabColor theme="4" tint="0.39997558519241921"/>
  </sheetPr>
  <dimension ref="A1:L21"/>
  <sheetViews>
    <sheetView view="pageBreakPreview" zoomScaleNormal="115" zoomScaleSheetLayoutView="100" workbookViewId="0">
      <pane ySplit="4" topLeftCell="A5" activePane="bottomLeft" state="frozen"/>
      <selection pane="bottomLeft" activeCell="C10" sqref="C10"/>
    </sheetView>
  </sheetViews>
  <sheetFormatPr defaultColWidth="8.75" defaultRowHeight="15.75" customHeight="1" outlineLevelCol="1"/>
  <cols>
    <col min="1" max="1" width="9.25" style="22" bestFit="1" customWidth="1"/>
    <col min="2" max="2" width="19.25" style="22" bestFit="1" customWidth="1"/>
    <col min="3" max="3" width="50" style="23" customWidth="1"/>
    <col min="4" max="4" width="12.25" style="23" bestFit="1" customWidth="1"/>
    <col min="5" max="5" width="12.25" style="35" hidden="1" customWidth="1" outlineLevel="1"/>
    <col min="6" max="6" width="20.625" style="13" hidden="1" customWidth="1" outlineLevel="1"/>
    <col min="7" max="7" width="12.25" style="13" hidden="1" customWidth="1" outlineLevel="1"/>
    <col min="8" max="8" width="20.625" style="13" hidden="1" customWidth="1" outlineLevel="1"/>
    <col min="9" max="9" width="12.25" style="13" hidden="1" customWidth="1" outlineLevel="1"/>
    <col min="10" max="11" width="20.625" style="13" hidden="1" customWidth="1" outlineLevel="1"/>
    <col min="12" max="12" width="68.75" style="8" bestFit="1" customWidth="1" collapsed="1"/>
    <col min="13" max="16384" width="8.75" style="21"/>
  </cols>
  <sheetData>
    <row r="1" spans="1:12" ht="24.6">
      <c r="A1" s="39" t="s">
        <v>58</v>
      </c>
      <c r="B1" s="31"/>
      <c r="C1" s="31"/>
      <c r="D1" s="31"/>
      <c r="E1" s="13"/>
      <c r="L1" s="60" t="s">
        <v>865</v>
      </c>
    </row>
    <row r="2" spans="1:12" ht="15">
      <c r="A2" s="38" t="s">
        <v>866</v>
      </c>
      <c r="B2" s="23"/>
      <c r="L2" s="8" t="s">
        <v>867</v>
      </c>
    </row>
    <row r="3" spans="1:12" ht="15">
      <c r="A3" s="38" t="s">
        <v>868</v>
      </c>
      <c r="B3" s="22" t="s">
        <v>869</v>
      </c>
      <c r="C3" s="40" t="s">
        <v>563</v>
      </c>
      <c r="D3" s="32" t="str">
        <f>IF(ヒアリングシート!$F$4&lt;&gt;"",ヒアリングシート!$F$4,"")</f>
        <v/>
      </c>
      <c r="E3" s="36"/>
      <c r="L3" s="8" t="s">
        <v>870</v>
      </c>
    </row>
    <row r="4" spans="1:12" ht="15">
      <c r="A4" s="22" t="s">
        <v>176</v>
      </c>
      <c r="B4" s="22" t="s">
        <v>587</v>
      </c>
      <c r="C4" s="23" t="s">
        <v>871</v>
      </c>
      <c r="D4" s="23" t="s">
        <v>872</v>
      </c>
      <c r="E4" s="35" t="s">
        <v>873</v>
      </c>
      <c r="F4" s="13" t="s">
        <v>874</v>
      </c>
      <c r="G4" s="13" t="s">
        <v>875</v>
      </c>
      <c r="H4" s="13" t="s">
        <v>876</v>
      </c>
      <c r="I4" s="13" t="s">
        <v>877</v>
      </c>
      <c r="J4" s="13" t="s">
        <v>878</v>
      </c>
      <c r="K4" s="13" t="s">
        <v>879</v>
      </c>
      <c r="L4" s="8" t="s">
        <v>880</v>
      </c>
    </row>
    <row r="5" spans="1:12" ht="30" customHeight="1">
      <c r="A5" s="38">
        <v>1</v>
      </c>
      <c r="B5" s="38" t="s">
        <v>881</v>
      </c>
      <c r="C5" s="33" t="str">
        <f>$K$5</f>
        <v/>
      </c>
      <c r="D5" s="55"/>
      <c r="E5" s="35">
        <f>VLOOKUP(F:F,ヒアリングシート!D:I,6,FALSE)</f>
        <v>49</v>
      </c>
      <c r="F5" s="13" t="s">
        <v>882</v>
      </c>
      <c r="G5" s="13">
        <f>VLOOKUP(H:H,ヒアリングシート!D:I,6,FALSE)</f>
        <v>48</v>
      </c>
      <c r="H5" s="13" t="s">
        <v>280</v>
      </c>
      <c r="I5" s="13" t="e">
        <f>VLOOKUP(J:J,ヒアリングシート!D:I,6,FALSE)</f>
        <v>#N/A</v>
      </c>
      <c r="K5" s="13" t="str">
        <f>IF(VLOOKUP(F5,ヒアリングシート!D:F,3,FALSE)&lt;&gt;"",VLOOKUP(F5,ヒアリングシート!D:F,3,FALSE)&amp;"（実施診療科："&amp;VLOOKUP(H5,ヒアリングシート!D:F,2,FALSE)&amp;"）","")</f>
        <v/>
      </c>
    </row>
    <row r="6" spans="1:12" ht="30" customHeight="1">
      <c r="A6" s="38">
        <v>2</v>
      </c>
      <c r="B6" s="38" t="s">
        <v>883</v>
      </c>
      <c r="C6" s="33" t="str">
        <f>$K$6</f>
        <v/>
      </c>
      <c r="D6" s="55"/>
      <c r="E6" s="35">
        <f>VLOOKUP(F:F,ヒアリングシート!D:I,6,FALSE)</f>
        <v>28</v>
      </c>
      <c r="F6" s="13" t="s">
        <v>238</v>
      </c>
      <c r="G6" s="13">
        <f>VLOOKUP(H:H,ヒアリングシート!D:I,6,FALSE)</f>
        <v>27</v>
      </c>
      <c r="H6" s="13" t="s">
        <v>884</v>
      </c>
      <c r="I6" s="13">
        <f>VLOOKUP(J:J,ヒアリングシート!D:I,6,FALSE)</f>
        <v>29</v>
      </c>
      <c r="J6" s="13" t="s">
        <v>239</v>
      </c>
      <c r="K6" s="13" t="str">
        <f>IF(VLOOKUP(J6,ヒアリングシート!D:F,2,FALSE)="英語・日本語併記",VLOOKUP(F6,ヒアリングシート!D:F,3,FALSE)&amp;CHAR(10)&amp;VLOOKUP(H6,ヒアリングシート!D:F,3,FALSE),IF(VLOOKUP(J6,ヒアリングシート!D:F,2,FALSE)="英語のみ",VLOOKUP(F6,ヒアリングシート!D:F,3,FALSE),IF(VLOOKUP(J6,ヒアリングシート!D:F,2,FALSE)="日本語のみ",VLOOKUP(H6,ヒアリングシート!D:F,3,FALSE),"")))</f>
        <v/>
      </c>
      <c r="L6" s="9"/>
    </row>
    <row r="7" spans="1:12" ht="30" customHeight="1">
      <c r="A7" s="38">
        <v>3</v>
      </c>
      <c r="B7" s="38" t="s">
        <v>196</v>
      </c>
      <c r="C7" s="33" t="str">
        <f>$K$7</f>
        <v/>
      </c>
      <c r="D7" s="55"/>
      <c r="E7" s="35">
        <f>VLOOKUP(F:F,ヒアリングシート!D:I,6,FALSE)</f>
        <v>4</v>
      </c>
      <c r="F7" s="13" t="s">
        <v>196</v>
      </c>
      <c r="G7" s="13" t="e">
        <f>VLOOKUP(H:H,ヒアリングシート!D:I,6,FALSE)</f>
        <v>#N/A</v>
      </c>
      <c r="I7" s="13" t="e">
        <f>VLOOKUP(J:J,ヒアリングシート!D:I,6,FALSE)</f>
        <v>#N/A</v>
      </c>
      <c r="K7" s="13" t="str">
        <f>IF(VLOOKUP(F7,ヒアリングシート!D:F,2,FALSE)&lt;&gt;"選択してください(該当/非該当)",VLOOKUP(F7,ヒアリングシート!D:F,2,FALSE),"")</f>
        <v/>
      </c>
    </row>
    <row r="8" spans="1:12" ht="30" customHeight="1">
      <c r="A8" s="38">
        <v>4</v>
      </c>
      <c r="B8" s="38" t="s">
        <v>885</v>
      </c>
      <c r="C8" s="33" t="str">
        <f>$K$8</f>
        <v/>
      </c>
      <c r="D8" s="55"/>
      <c r="E8" s="35">
        <f>VLOOKUP(F:F,ヒアリングシート!D:I,6,FALSE)</f>
        <v>10</v>
      </c>
      <c r="F8" s="13" t="s">
        <v>208</v>
      </c>
      <c r="G8" s="13">
        <f>VLOOKUP(H:H,ヒアリングシート!D:I,6,FALSE)</f>
        <v>11</v>
      </c>
      <c r="H8" s="13" t="s">
        <v>210</v>
      </c>
      <c r="I8" s="13" t="e">
        <f>VLOOKUP(J:J,ヒアリングシート!D:I,6,FALSE)</f>
        <v>#N/A</v>
      </c>
      <c r="K8" s="13" t="str">
        <f>IF(VLOOKUP(H8,ヒアリングシート!D:F,2,FALSE)="該当","治験国内管理人："&amp;VLOOKUP(F8,ヒアリングシート!D:F,3,FALSE)&amp;"／依頼者："&amp;VLOOKUP(H8,ヒアリングシート!D:F,3,FALSE),IF(VLOOKUP(H8,ヒアリングシート!D:F,2,FALSE)="非該当",VLOOKUP(F8,ヒアリングシート!D:F,3,FALSE),""))</f>
        <v/>
      </c>
      <c r="L8" s="9" t="s">
        <v>886</v>
      </c>
    </row>
    <row r="9" spans="1:12" ht="30" customHeight="1">
      <c r="A9" s="38">
        <v>5</v>
      </c>
      <c r="B9" s="38" t="s">
        <v>887</v>
      </c>
      <c r="C9" s="33" t="str">
        <f>$K$9</f>
        <v/>
      </c>
      <c r="D9" s="55"/>
      <c r="E9" s="35">
        <f>VLOOKUP(F:F,ヒアリングシート!D:I,6,FALSE)</f>
        <v>187</v>
      </c>
      <c r="F9" s="13" t="s">
        <v>887</v>
      </c>
      <c r="G9" s="13" t="e">
        <f>VLOOKUP(H:H,ヒアリングシート!D:I,6,FALSE)</f>
        <v>#N/A</v>
      </c>
      <c r="I9" s="13" t="e">
        <f>VLOOKUP(J:J,ヒアリングシート!D:I,6,FALSE)</f>
        <v>#N/A</v>
      </c>
      <c r="K9" s="13" t="str">
        <f>VLOOKUP(F9,ヒアリングシート!D:F,3,FALSE)&amp;""</f>
        <v/>
      </c>
    </row>
    <row r="10" spans="1:12" ht="30" customHeight="1">
      <c r="A10" s="38">
        <v>6</v>
      </c>
      <c r="B10" s="38" t="s">
        <v>888</v>
      </c>
      <c r="E10" s="35" t="e">
        <f>VLOOKUP(F:F,ヒアリングシート!D:I,6,FALSE)</f>
        <v>#N/A</v>
      </c>
      <c r="G10" s="13" t="e">
        <f>VLOOKUP(H:H,ヒアリングシート!D:I,6,FALSE)</f>
        <v>#N/A</v>
      </c>
      <c r="I10" s="13" t="e">
        <f>VLOOKUP(J:J,ヒアリングシート!D:I,6,FALSE)</f>
        <v>#N/A</v>
      </c>
    </row>
    <row r="11" spans="1:12" ht="30" customHeight="1">
      <c r="A11" s="38">
        <v>7</v>
      </c>
      <c r="B11" s="38" t="s">
        <v>889</v>
      </c>
      <c r="E11" s="35" t="e">
        <f>VLOOKUP(F:F,ヒアリングシート!D:I,6,FALSE)</f>
        <v>#N/A</v>
      </c>
      <c r="G11" s="13" t="e">
        <f>VLOOKUP(H:H,ヒアリングシート!D:I,6,FALSE)</f>
        <v>#N/A</v>
      </c>
      <c r="I11" s="13" t="e">
        <f>VLOOKUP(J:J,ヒアリングシート!D:I,6,FALSE)</f>
        <v>#N/A</v>
      </c>
    </row>
    <row r="12" spans="1:12" ht="30" customHeight="1">
      <c r="A12" s="38">
        <v>8</v>
      </c>
      <c r="B12" s="38" t="s">
        <v>890</v>
      </c>
      <c r="C12" s="33" t="str">
        <f>$K$12</f>
        <v/>
      </c>
      <c r="D12" s="55"/>
      <c r="E12" s="35">
        <f>VLOOKUP(F:F,ヒアリングシート!D:I,6,FALSE)</f>
        <v>185</v>
      </c>
      <c r="F12" s="13" t="s">
        <v>891</v>
      </c>
      <c r="G12" s="13">
        <f>VLOOKUP(H:H,ヒアリングシート!D:I,6,FALSE)</f>
        <v>186</v>
      </c>
      <c r="H12" s="13" t="s">
        <v>530</v>
      </c>
      <c r="I12" s="13" t="e">
        <f>VLOOKUP(J:J,ヒアリングシート!D:I,6,FALSE)</f>
        <v>#N/A</v>
      </c>
      <c r="K12" s="13" t="str">
        <f>IF(VLOOKUP(F12,ヒアリングシート!D:F,3,FALSE)&lt;&gt;"","被験薬名："&amp;VLOOKUP(F12,ヒアリングシート!D:F,3,FALSE),"")&amp;IF(VLOOKUP(H12,ヒアリングシート!D:F,3,FALSE)&lt;&gt;"","／一般名："&amp;VLOOKUP(H12,ヒアリングシート!D:F,3,FALSE),"")</f>
        <v/>
      </c>
    </row>
    <row r="13" spans="1:12" ht="30" customHeight="1">
      <c r="A13" s="38">
        <v>9</v>
      </c>
      <c r="B13" s="38" t="s">
        <v>892</v>
      </c>
      <c r="E13" s="35" t="e">
        <f>VLOOKUP(F:F,ヒアリングシート!D:I,6,FALSE)</f>
        <v>#N/A</v>
      </c>
      <c r="G13" s="13" t="e">
        <f>VLOOKUP(H:H,ヒアリングシート!D:I,6,FALSE)</f>
        <v>#N/A</v>
      </c>
      <c r="I13" s="13" t="e">
        <f>VLOOKUP(J:J,ヒアリングシート!D:I,6,FALSE)</f>
        <v>#N/A</v>
      </c>
    </row>
    <row r="14" spans="1:12" ht="30" customHeight="1">
      <c r="A14" s="38">
        <v>10</v>
      </c>
      <c r="B14" s="38" t="s">
        <v>893</v>
      </c>
      <c r="E14" s="35" t="e">
        <f>VLOOKUP(F:F,ヒアリングシート!D:I,6,FALSE)</f>
        <v>#N/A</v>
      </c>
      <c r="G14" s="13" t="e">
        <f>VLOOKUP(H:H,ヒアリングシート!D:I,6,FALSE)</f>
        <v>#N/A</v>
      </c>
      <c r="I14" s="13" t="e">
        <f>VLOOKUP(J:J,ヒアリングシート!D:I,6,FALSE)</f>
        <v>#N/A</v>
      </c>
    </row>
    <row r="15" spans="1:12" ht="30" customHeight="1">
      <c r="A15" s="38">
        <v>11</v>
      </c>
      <c r="B15" s="38" t="s">
        <v>388</v>
      </c>
      <c r="E15" s="35" t="e">
        <f>VLOOKUP(F:F,ヒアリングシート!D:I,6,FALSE)</f>
        <v>#N/A</v>
      </c>
      <c r="G15" s="13" t="e">
        <f>VLOOKUP(H:H,ヒアリングシート!D:I,6,FALSE)</f>
        <v>#N/A</v>
      </c>
      <c r="I15" s="13" t="e">
        <f>VLOOKUP(J:J,ヒアリングシート!D:I,6,FALSE)</f>
        <v>#N/A</v>
      </c>
    </row>
    <row r="16" spans="1:12" ht="30" customHeight="1">
      <c r="A16" s="38">
        <v>12</v>
      </c>
      <c r="B16" s="38" t="s">
        <v>894</v>
      </c>
      <c r="C16" s="33" t="str">
        <f>$K$16</f>
        <v/>
      </c>
      <c r="D16" s="55"/>
      <c r="E16" s="35">
        <f>VLOOKUP(F:F,ヒアリングシート!D:I,6,FALSE)</f>
        <v>189</v>
      </c>
      <c r="F16" s="13" t="s">
        <v>894</v>
      </c>
      <c r="G16" s="13">
        <f>VLOOKUP(H:H,ヒアリングシート!D:I,6,FALSE)</f>
        <v>189</v>
      </c>
      <c r="H16" s="13" t="s">
        <v>894</v>
      </c>
      <c r="I16" s="13" t="e">
        <f>VLOOKUP(J:J,ヒアリングシート!D:I,6,FALSE)</f>
        <v>#N/A</v>
      </c>
      <c r="K16" s="13" t="str">
        <f>IF(VLOOKUP(F16,ヒアリングシート!D:F,2,FALSE)="その他",VLOOKUP(H16,ヒアリングシート!D:F,3,FALSE),IF(VLOOKUP(F16,ヒアリングシート!D:F,2,FALSE)="選択してください","",VLOOKUP(F16,ヒアリングシート!D:F,2,FALSE)))</f>
        <v/>
      </c>
      <c r="L16" s="9" t="s">
        <v>895</v>
      </c>
    </row>
    <row r="17" spans="1:12" ht="30" customHeight="1">
      <c r="A17" s="38">
        <v>13</v>
      </c>
      <c r="B17" s="38" t="s">
        <v>537</v>
      </c>
      <c r="C17" s="33" t="str">
        <f>$K$17</f>
        <v/>
      </c>
      <c r="D17" s="55"/>
      <c r="E17" s="35">
        <f>VLOOKUP(F:F,ヒアリングシート!D:I,6,FALSE)</f>
        <v>190</v>
      </c>
      <c r="F17" s="13" t="s">
        <v>537</v>
      </c>
      <c r="G17" s="13">
        <f>VLOOKUP(H:H,ヒアリングシート!D:I,6,FALSE)</f>
        <v>190</v>
      </c>
      <c r="H17" s="13" t="s">
        <v>537</v>
      </c>
      <c r="I17" s="13" t="e">
        <f>VLOOKUP(J:J,ヒアリングシート!D:I,6,FALSE)</f>
        <v>#N/A</v>
      </c>
      <c r="K17" s="13" t="str">
        <f>IF(VLOOKUP(F17,ヒアリングシート!D:F,2,FALSE)="あり",VLOOKUP(H17,ヒアリングシート!D:F,3,FALSE),IF(VLOOKUP(F17,ヒアリングシート!D:F,2,FALSE)="選択してください(あり/なし)","",VLOOKUP(F17,ヒアリングシート!D:F,2,FALSE)))</f>
        <v/>
      </c>
      <c r="L17" s="9" t="s">
        <v>896</v>
      </c>
    </row>
    <row r="18" spans="1:12" ht="30" customHeight="1">
      <c r="A18" s="38">
        <v>14</v>
      </c>
      <c r="B18" s="38" t="s">
        <v>897</v>
      </c>
      <c r="E18" s="35" t="e">
        <f>VLOOKUP(F:F,ヒアリングシート!D:I,6,FALSE)</f>
        <v>#N/A</v>
      </c>
      <c r="G18" s="13" t="e">
        <f>VLOOKUP(H:H,ヒアリングシート!D:I,6,FALSE)</f>
        <v>#N/A</v>
      </c>
      <c r="I18" s="13" t="e">
        <f>VLOOKUP(J:J,ヒアリングシート!D:I,6,FALSE)</f>
        <v>#N/A</v>
      </c>
    </row>
    <row r="19" spans="1:12" ht="30" customHeight="1">
      <c r="A19" s="38">
        <v>15</v>
      </c>
      <c r="B19" s="38" t="s">
        <v>259</v>
      </c>
      <c r="C19" s="34" t="str">
        <f>$K$19</f>
        <v/>
      </c>
      <c r="D19" s="55"/>
      <c r="E19" s="35">
        <f>VLOOKUP(F:F,ヒアリングシート!D:I,6,FALSE)</f>
        <v>39</v>
      </c>
      <c r="F19" s="13" t="s">
        <v>260</v>
      </c>
      <c r="G19" s="13">
        <f>VLOOKUP(H:H,ヒアリングシート!D:I,6,FALSE)</f>
        <v>40</v>
      </c>
      <c r="H19" s="13" t="s">
        <v>262</v>
      </c>
      <c r="I19" s="13" t="e">
        <f>VLOOKUP(J:J,ヒアリングシート!D:I,6,FALSE)</f>
        <v>#N/A</v>
      </c>
      <c r="K19" s="13" t="str">
        <f>IF(VLOOKUP(F19,ヒアリングシート!D:F,3,FALSE)&lt;&gt;"",TEXT(VLOOKUP(F19,ヒアリングシート!D:F,3,FALSE),"開始日："&amp;"yyyy/m/d"),"")&amp;IF(VLOOKUP(H19,ヒアリングシート!D:F,3,FALSE)&lt;&gt;"","～"&amp;TEXT(VLOOKUP(H19,ヒアリングシート!D:F,3,FALSE),"終了予定日："&amp;"yyyy/m/d"),"")</f>
        <v/>
      </c>
      <c r="L19" s="8" t="s">
        <v>898</v>
      </c>
    </row>
    <row r="20" spans="1:12" ht="30" customHeight="1">
      <c r="A20" s="38">
        <v>16</v>
      </c>
      <c r="B20" s="38" t="s">
        <v>899</v>
      </c>
      <c r="C20" s="34" t="str">
        <f>$K$20</f>
        <v/>
      </c>
      <c r="D20" s="55"/>
      <c r="E20" s="35">
        <f>VLOOKUP(F:F,ヒアリングシート!D:I,6,FALSE)</f>
        <v>41</v>
      </c>
      <c r="F20" s="13" t="s">
        <v>265</v>
      </c>
      <c r="G20" s="13">
        <f>VLOOKUP(H:H,ヒアリングシート!D:I,6,FALSE)</f>
        <v>42</v>
      </c>
      <c r="H20" s="13" t="s">
        <v>267</v>
      </c>
      <c r="I20" s="13" t="e">
        <f>VLOOKUP(J:J,ヒアリングシート!D:I,6,FALSE)</f>
        <v>#N/A</v>
      </c>
      <c r="K20" s="13" t="str">
        <f>IF(VLOOKUP(F20,ヒアリングシート!D:F,3,FALSE)&lt;&gt;"",TEXT(VLOOKUP(F20,ヒアリングシート!D:F,3,FALSE),"登録開始日："&amp;"yyyy/m/d"),"")&amp;IF(VLOOKUP(H20,ヒアリングシート!D:F,3,FALSE)&lt;&gt;"","～"&amp;TEXT(VLOOKUP(H20,ヒアリングシート!D:F,3,FALSE),"登録終了予定日："&amp;"yyyy/m/d"),"")</f>
        <v/>
      </c>
      <c r="L20" s="8" t="s">
        <v>900</v>
      </c>
    </row>
    <row r="21" spans="1:12" ht="30" customHeight="1">
      <c r="A21" s="38">
        <v>17</v>
      </c>
      <c r="B21" s="38" t="s">
        <v>901</v>
      </c>
      <c r="C21" s="33" t="str">
        <f>$K$21</f>
        <v/>
      </c>
      <c r="D21" s="55"/>
      <c r="E21" s="35">
        <f>VLOOKUP(F:F,ヒアリングシート!D:I,6,FALSE)</f>
        <v>38</v>
      </c>
      <c r="F21" s="13" t="s">
        <v>258</v>
      </c>
      <c r="G21" s="13">
        <f>VLOOKUP(H:H,ヒアリングシート!D:I,6,FALSE)</f>
        <v>37</v>
      </c>
      <c r="H21" s="13" t="s">
        <v>257</v>
      </c>
      <c r="I21" s="13" t="e">
        <f>VLOOKUP(J:J,ヒアリングシート!D:I,6,FALSE)</f>
        <v>#N/A</v>
      </c>
      <c r="K21" s="13" t="str">
        <f>IF(VLOOKUP(F21,ヒアリングシート!D:F,3,FALSE)&lt;&gt;"","当院契約症例数："&amp;VLOOKUP(F21,ヒアリングシート!D:F,3,FALSE)&amp;"症例","")&amp;IF(VLOOKUP(H21,ヒアリングシート!D:F,3,FALSE)&lt;&gt;"","／日本国内："&amp;VLOOKUP(H21,ヒアリングシート!D:F,3,FALSE)&amp;"症例","")</f>
        <v/>
      </c>
      <c r="L21" s="8" t="s">
        <v>902</v>
      </c>
    </row>
  </sheetData>
  <sheetProtection sheet="1" formatRows="0"/>
  <phoneticPr fontId="2"/>
  <printOptions horizontalCentered="1"/>
  <pageMargins left="0.23622047244094491" right="0.23622047244094491" top="0.74803149606299213" bottom="0.74803149606299213" header="0.31496062992125984" footer="0.31496062992125984"/>
  <pageSetup paperSize="9" orientation="portrait" r:id="rId1"/>
  <headerFooter>
    <oddFooter>&amp;C&amp;"Meiryo UI,標準"&amp;P/&amp;N</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57092-B6D7-4A51-9FE7-509A7229C1B5}">
  <sheetPr>
    <tabColor theme="9" tint="0.39997558519241921"/>
  </sheetPr>
  <dimension ref="A1:K23"/>
  <sheetViews>
    <sheetView view="pageBreakPreview" zoomScaleNormal="110" zoomScaleSheetLayoutView="100" workbookViewId="0">
      <pane ySplit="2" topLeftCell="A3" activePane="bottomLeft" state="frozen"/>
      <selection pane="bottomLeft"/>
    </sheetView>
  </sheetViews>
  <sheetFormatPr defaultColWidth="8.75" defaultRowHeight="15.75" customHeight="1" outlineLevelCol="1"/>
  <cols>
    <col min="1" max="1" width="23.25" style="38" bestFit="1" customWidth="1"/>
    <col min="2" max="2" width="25.25" style="38" bestFit="1" customWidth="1"/>
    <col min="3" max="3" width="42.75" style="35" customWidth="1"/>
    <col min="4" max="4" width="12.25" style="35" hidden="1" customWidth="1" outlineLevel="1"/>
    <col min="5" max="5" width="20.625" style="13" hidden="1" customWidth="1" outlineLevel="1"/>
    <col min="6" max="6" width="12.25" style="8" hidden="1" customWidth="1" outlineLevel="1"/>
    <col min="7" max="7" width="20.625" style="8" hidden="1" customWidth="1" outlineLevel="1"/>
    <col min="8" max="8" width="12.25" style="8" hidden="1" customWidth="1" outlineLevel="1"/>
    <col min="9" max="10" width="20.625" style="8" hidden="1" customWidth="1" outlineLevel="1"/>
    <col min="11" max="11" width="69.75" style="8" bestFit="1" customWidth="1" collapsed="1"/>
    <col min="12" max="16384" width="8.75" style="8"/>
  </cols>
  <sheetData>
    <row r="1" spans="1:11" ht="24.6">
      <c r="A1" s="39" t="s">
        <v>903</v>
      </c>
      <c r="B1" s="41"/>
      <c r="C1" s="41"/>
      <c r="D1" s="13"/>
    </row>
    <row r="2" spans="1:11" ht="15">
      <c r="A2" s="38" t="s">
        <v>904</v>
      </c>
      <c r="B2" s="38" t="s">
        <v>587</v>
      </c>
      <c r="C2" s="35" t="s">
        <v>871</v>
      </c>
      <c r="D2" s="35" t="s">
        <v>873</v>
      </c>
      <c r="E2" s="13" t="s">
        <v>874</v>
      </c>
      <c r="F2" s="35" t="s">
        <v>905</v>
      </c>
      <c r="G2" s="13" t="s">
        <v>906</v>
      </c>
      <c r="H2" s="13" t="s">
        <v>877</v>
      </c>
      <c r="I2" s="13" t="s">
        <v>878</v>
      </c>
      <c r="J2" s="13" t="s">
        <v>907</v>
      </c>
      <c r="K2" s="8" t="s">
        <v>867</v>
      </c>
    </row>
    <row r="3" spans="1:11" ht="30" customHeight="1">
      <c r="A3" s="38" t="s">
        <v>908</v>
      </c>
      <c r="B3" s="38" t="s">
        <v>909</v>
      </c>
      <c r="C3" s="33" t="str">
        <f>$J$3</f>
        <v/>
      </c>
      <c r="D3" s="35">
        <f>VLOOKUP(E:E,ヒアリングシート!D:I,6,FALSE)</f>
        <v>1</v>
      </c>
      <c r="E3" s="13" t="s">
        <v>910</v>
      </c>
      <c r="J3" s="8" t="str">
        <f>VLOOKUP(E3,ヒアリングシート!D:F,3,FALSE)&amp;""</f>
        <v/>
      </c>
    </row>
    <row r="4" spans="1:11" ht="30" customHeight="1">
      <c r="A4" s="42" t="s">
        <v>908</v>
      </c>
      <c r="B4" s="38" t="s">
        <v>911</v>
      </c>
      <c r="C4" s="33" t="str">
        <f>$J$4</f>
        <v/>
      </c>
      <c r="D4" s="35">
        <f>VLOOKUP(E:E,ヒアリングシート!D:I,6,FALSE)</f>
        <v>3</v>
      </c>
      <c r="E4" s="13" t="s">
        <v>912</v>
      </c>
      <c r="J4" s="8" t="str">
        <f>VLOOKUP(E4,ヒアリングシート!D:F,3,FALSE)&amp;""</f>
        <v/>
      </c>
    </row>
    <row r="5" spans="1:11" ht="30" customHeight="1">
      <c r="A5" s="42" t="s">
        <v>908</v>
      </c>
      <c r="B5" s="38" t="s">
        <v>913</v>
      </c>
      <c r="C5" s="35" t="s">
        <v>914</v>
      </c>
    </row>
    <row r="6" spans="1:11" ht="30" customHeight="1">
      <c r="A6" s="38" t="s">
        <v>915</v>
      </c>
      <c r="B6" s="38" t="s">
        <v>199</v>
      </c>
      <c r="C6" s="33" t="str">
        <f>$J$6</f>
        <v/>
      </c>
      <c r="D6" s="35">
        <f>VLOOKUP(E:E,ヒアリングシート!D:I,6,FALSE)</f>
        <v>5</v>
      </c>
      <c r="E6" s="13" t="s">
        <v>199</v>
      </c>
      <c r="J6" s="8" t="str">
        <f>IF(VLOOKUP(E6,ヒアリングシート!D:F,2,FALSE)&lt;&gt;"選択してください",VLOOKUP(E6,ヒアリングシート!D:F,2,FALSE),"")</f>
        <v/>
      </c>
    </row>
    <row r="7" spans="1:11" ht="30" customHeight="1">
      <c r="B7" s="38" t="s">
        <v>916</v>
      </c>
      <c r="C7" s="33" t="str">
        <f>$J$7</f>
        <v/>
      </c>
      <c r="D7" s="35">
        <f>VLOOKUP(E:E,ヒアリングシート!D:I,6,FALSE)</f>
        <v>182</v>
      </c>
      <c r="E7" s="13" t="s">
        <v>523</v>
      </c>
      <c r="F7" s="43">
        <f>VLOOKUP(G:G,ヒアリングシート!D:I,6,FALSE)</f>
        <v>183</v>
      </c>
      <c r="G7" s="13" t="s">
        <v>525</v>
      </c>
      <c r="J7" s="8" t="str">
        <f>IF(VLOOKUP(G7,ヒアリングシート!D:F,2,FALSE)="非該当",VLOOKUP(E7,ヒアリングシート!D:F,2,FALSE),IF(VLOOKUP(G7,ヒアリングシート!D:F,2,FALSE)&lt;&gt;"選択してください",VLOOKUP(G7,ヒアリングシート!D:F,2,FALSE),""))</f>
        <v/>
      </c>
    </row>
    <row r="8" spans="1:11" ht="30" customHeight="1">
      <c r="A8" s="42" t="s">
        <v>915</v>
      </c>
      <c r="B8" s="38" t="s">
        <v>917</v>
      </c>
      <c r="C8" s="33" t="str">
        <f>$J$8</f>
        <v/>
      </c>
      <c r="D8" s="35">
        <f>VLOOKUP(E:E,ヒアリングシート!D:I,6,FALSE)</f>
        <v>34</v>
      </c>
      <c r="E8" s="13" t="s">
        <v>250</v>
      </c>
      <c r="J8" s="8" t="str">
        <f>IF(VLOOKUP(E8,ヒアリングシート!D:F,2,FALSE)&lt;&gt;"選択してください",VLOOKUP(E8,ヒアリングシート!D:F,2,FALSE),"")</f>
        <v/>
      </c>
      <c r="K8" s="9" t="s">
        <v>918</v>
      </c>
    </row>
    <row r="9" spans="1:11" ht="30" customHeight="1">
      <c r="A9" s="42" t="s">
        <v>915</v>
      </c>
      <c r="B9" s="38" t="s">
        <v>919</v>
      </c>
      <c r="C9" s="35" t="s">
        <v>920</v>
      </c>
    </row>
    <row r="10" spans="1:11" ht="30" customHeight="1">
      <c r="A10" s="42" t="s">
        <v>915</v>
      </c>
      <c r="B10" s="38" t="s">
        <v>921</v>
      </c>
      <c r="C10" s="35" t="s">
        <v>920</v>
      </c>
    </row>
    <row r="11" spans="1:11" ht="30" customHeight="1">
      <c r="A11" s="42" t="s">
        <v>915</v>
      </c>
      <c r="B11" s="38" t="s">
        <v>922</v>
      </c>
      <c r="C11" s="35" t="s">
        <v>920</v>
      </c>
    </row>
    <row r="12" spans="1:11" ht="30" customHeight="1">
      <c r="A12" s="42" t="s">
        <v>915</v>
      </c>
      <c r="B12" s="38" t="s">
        <v>923</v>
      </c>
      <c r="C12" s="35" t="s">
        <v>920</v>
      </c>
    </row>
    <row r="13" spans="1:11" ht="30" customHeight="1">
      <c r="A13" s="38" t="s">
        <v>924</v>
      </c>
      <c r="B13" s="38" t="s">
        <v>925</v>
      </c>
      <c r="C13" s="33" t="str">
        <f>$J$13</f>
        <v/>
      </c>
      <c r="D13" s="35">
        <f>VLOOKUP(E:E,ヒアリングシート!D:I,6,FALSE)</f>
        <v>185</v>
      </c>
      <c r="E13" s="13" t="s">
        <v>528</v>
      </c>
      <c r="J13" s="8" t="str">
        <f>VLOOKUP(E13,ヒアリングシート!D:F,3,FALSE)&amp;""</f>
        <v/>
      </c>
    </row>
    <row r="14" spans="1:11" ht="30" customHeight="1">
      <c r="A14" s="42" t="s">
        <v>924</v>
      </c>
      <c r="B14" s="38" t="s">
        <v>926</v>
      </c>
      <c r="C14" s="33" t="str">
        <f>$J$14</f>
        <v/>
      </c>
      <c r="D14" s="35">
        <f>VLOOKUP(E:E,ヒアリングシート!D:I,6,FALSE)</f>
        <v>2</v>
      </c>
      <c r="E14" s="13" t="s">
        <v>927</v>
      </c>
      <c r="J14" s="8" t="str">
        <f>VLOOKUP(E14,ヒアリングシート!D:F,3,FALSE)&amp;""</f>
        <v/>
      </c>
    </row>
    <row r="15" spans="1:11" ht="30" customHeight="1">
      <c r="A15" s="42" t="s">
        <v>924</v>
      </c>
      <c r="B15" s="38" t="s">
        <v>928</v>
      </c>
      <c r="C15" s="33" t="str">
        <f>$J$15</f>
        <v/>
      </c>
      <c r="D15" s="35">
        <f>VLOOKUP(E:E,ヒアリングシート!D:I,6,FALSE)</f>
        <v>28</v>
      </c>
      <c r="E15" s="13" t="s">
        <v>238</v>
      </c>
      <c r="F15" s="43">
        <f>VLOOKUP(G:G,ヒアリングシート!D:I,6,FALSE)</f>
        <v>27</v>
      </c>
      <c r="G15" s="43" t="s">
        <v>884</v>
      </c>
      <c r="H15" s="43">
        <f>VLOOKUP(I:I,ヒアリングシート!D:I,6,FALSE)</f>
        <v>29</v>
      </c>
      <c r="I15" s="13" t="s">
        <v>239</v>
      </c>
      <c r="J15" s="13" t="str">
        <f>IF(VLOOKUP(I15,ヒアリングシート!D:F,2,FALSE)="英語・日本語併記",VLOOKUP(E15,ヒアリングシート!D:F,3,FALSE)&amp;CHAR(10)&amp;VLOOKUP(G15,ヒアリングシート!D:F,3,FALSE),IF(VLOOKUP(I15,ヒアリングシート!D:F,2,FALSE)="英語のみ",VLOOKUP(E15,ヒアリングシート!D:F,3,FALSE),IF(VLOOKUP(I15,ヒアリングシート!D:F,2,FALSE)="日本語のみ",VLOOKUP(G15,ヒアリングシート!D:F,3,FALSE),"")))</f>
        <v/>
      </c>
    </row>
    <row r="16" spans="1:11" ht="30" customHeight="1">
      <c r="A16" s="42" t="s">
        <v>924</v>
      </c>
      <c r="B16" s="38" t="s">
        <v>929</v>
      </c>
      <c r="C16" s="33" t="str">
        <f>$J$16</f>
        <v/>
      </c>
      <c r="D16" s="35">
        <f>VLOOKUP(E:E,ヒアリングシート!D:I,6,FALSE)</f>
        <v>30</v>
      </c>
      <c r="E16" s="13" t="s">
        <v>240</v>
      </c>
      <c r="J16" s="8" t="str">
        <f>IF(VLOOKUP(E16,ヒアリングシート!D:F,2,FALSE)="あり",VLOOKUP(E16,ヒアリングシート!D:F,3,FALSE),IF(VLOOKUP(E16,ヒアリングシート!D:F,2,FALSE)="なし",C15,""))</f>
        <v/>
      </c>
    </row>
    <row r="17" spans="1:11" ht="30" customHeight="1">
      <c r="A17" s="42" t="s">
        <v>924</v>
      </c>
      <c r="B17" s="38" t="s">
        <v>749</v>
      </c>
      <c r="C17" s="33" t="str">
        <f>$J$17</f>
        <v/>
      </c>
      <c r="D17" s="35">
        <f>VLOOKUP(E:E,ヒアリングシート!D:I,6,FALSE)</f>
        <v>10</v>
      </c>
      <c r="E17" s="13" t="s">
        <v>208</v>
      </c>
      <c r="F17" s="43">
        <f>VLOOKUP(G:G,ヒアリングシート!D:I,6,FALSE)</f>
        <v>11</v>
      </c>
      <c r="G17" s="13" t="s">
        <v>930</v>
      </c>
      <c r="J17" s="8" t="str">
        <f>IF(VLOOKUP(G17,ヒアリングシート!D:F,2,FALSE)="該当","（治験国内管理人）"&amp;VLOOKUP(E17,ヒアリングシート!D:F,3,FALSE),IF(VLOOKUP(G17,ヒアリングシート!D:F,2,FALSE)="非該当",VLOOKUP(E17,ヒアリングシート!D:F,3,FALSE),""))</f>
        <v/>
      </c>
    </row>
    <row r="18" spans="1:11" ht="30" customHeight="1">
      <c r="A18" s="42" t="s">
        <v>924</v>
      </c>
      <c r="B18" s="38" t="s">
        <v>931</v>
      </c>
      <c r="C18" s="44" t="s">
        <v>932</v>
      </c>
    </row>
    <row r="19" spans="1:11" ht="30" customHeight="1">
      <c r="A19" s="42" t="s">
        <v>924</v>
      </c>
      <c r="B19" s="38" t="s">
        <v>933</v>
      </c>
      <c r="C19" s="24"/>
      <c r="K19" s="9" t="s">
        <v>934</v>
      </c>
    </row>
    <row r="20" spans="1:11" ht="30" customHeight="1">
      <c r="A20" s="42" t="s">
        <v>924</v>
      </c>
      <c r="B20" s="38" t="s">
        <v>935</v>
      </c>
      <c r="C20" s="24"/>
      <c r="K20" s="9" t="s">
        <v>936</v>
      </c>
    </row>
    <row r="21" spans="1:11" ht="30" customHeight="1">
      <c r="B21" s="38" t="s">
        <v>937</v>
      </c>
      <c r="C21" s="44"/>
      <c r="K21" s="9"/>
    </row>
    <row r="22" spans="1:11" ht="30" customHeight="1">
      <c r="A22" s="38" t="s">
        <v>938</v>
      </c>
      <c r="B22" s="38" t="s">
        <v>939</v>
      </c>
      <c r="C22" s="33" t="str">
        <f>$J$22</f>
        <v/>
      </c>
      <c r="D22" s="35">
        <f>VLOOKUP(E:E,ヒアリングシート!D:I,6,FALSE)</f>
        <v>49</v>
      </c>
      <c r="E22" s="13" t="s">
        <v>940</v>
      </c>
      <c r="J22" s="8" t="str">
        <f>VLOOKUP(E22,ヒアリングシート!D:F,3,FALSE)&amp;""</f>
        <v/>
      </c>
    </row>
    <row r="23" spans="1:11" ht="15.75" customHeight="1">
      <c r="C23" s="44"/>
    </row>
  </sheetData>
  <sheetProtection sheet="1" formatRows="0"/>
  <phoneticPr fontId="2"/>
  <printOptions horizontalCentered="1"/>
  <pageMargins left="0.23622047244094491" right="0.23622047244094491" top="0.74803149606299213" bottom="0.74803149606299213" header="0.31496062992125984" footer="0.31496062992125984"/>
  <pageSetup paperSize="9" scale="95" orientation="portrait" r:id="rId1"/>
  <ignoredErrors>
    <ignoredError sqref="J7" formula="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泉久保　亜希</dc:creator>
  <cp:keywords/>
  <dc:description/>
  <cp:lastModifiedBy/>
  <cp:revision/>
  <dcterms:created xsi:type="dcterms:W3CDTF">2023-08-21T05:58:58Z</dcterms:created>
  <dcterms:modified xsi:type="dcterms:W3CDTF">2026-02-03T04:14:54Z</dcterms:modified>
  <cp:category/>
  <cp:contentStatus/>
</cp:coreProperties>
</file>