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y-next57\Desktop\"/>
    </mc:Choice>
  </mc:AlternateContent>
  <xr:revisionPtr revIDLastSave="0" documentId="8_{2F6D8B13-2C74-4E8C-9ED5-8B74233EBF17}" xr6:coauthVersionLast="47" xr6:coauthVersionMax="47" xr10:uidLastSave="{00000000-0000-0000-0000-000000000000}"/>
  <bookViews>
    <workbookView xWindow="-120" yWindow="-120" windowWidth="29040" windowHeight="15720" tabRatio="760" xr2:uid="{00000000-000D-0000-FFFF-FFFF00000000}"/>
  </bookViews>
  <sheets>
    <sheet name="使い方と注意事項" sheetId="13" r:id="rId1"/>
    <sheet name="YC書式540_研究経費ポイント算出表" sheetId="11" r:id="rId2"/>
    <sheet name="YC書式542_経費内訳書" sheetId="8" r:id="rId3"/>
  </sheets>
  <definedNames>
    <definedName name="_xlnm.Print_Area" localSheetId="1">YC書式540_研究経費ポイント算出表!$A$1:$AD$38</definedName>
    <definedName name="_xlnm.Print_Area" localSheetId="2">YC書式542_経費内訳書!$A$1:$AD$63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0" i="8" l="1"/>
  <c r="S21" i="8"/>
  <c r="R21" i="8"/>
  <c r="Q63" i="8"/>
  <c r="Q28" i="8" l="1"/>
  <c r="Q29" i="8"/>
  <c r="Y21" i="8"/>
  <c r="Q41" i="8" s="1"/>
  <c r="Q40" i="8"/>
  <c r="Y11" i="8" l="1"/>
  <c r="Y10" i="8"/>
  <c r="Y14" i="8" s="1"/>
  <c r="AB7" i="8"/>
  <c r="N22" i="8" l="1"/>
  <c r="Y22" i="8" s="1"/>
  <c r="Y24" i="8" s="1"/>
  <c r="N23" i="8"/>
  <c r="Y23" i="8" s="1"/>
  <c r="Q43" i="8" l="1"/>
  <c r="AD17" i="11" l="1"/>
  <c r="AD13" i="11"/>
  <c r="AD12" i="11"/>
  <c r="AD31" i="11"/>
  <c r="AD30" i="11"/>
  <c r="AD19" i="11"/>
  <c r="AD32" i="11"/>
  <c r="AD18" i="11"/>
  <c r="AD35" i="11" l="1"/>
  <c r="AD27" i="11"/>
  <c r="AD26" i="11"/>
  <c r="AD25" i="11"/>
  <c r="AD24" i="11"/>
  <c r="AD23" i="11"/>
  <c r="AD14" i="11" l="1"/>
  <c r="AD34" i="11" l="1"/>
  <c r="AD28" i="11"/>
  <c r="AD29" i="11"/>
  <c r="Y36" i="11" s="1"/>
  <c r="Q12" i="8" s="1"/>
  <c r="Y12" i="8" s="1"/>
  <c r="AD15" i="11"/>
  <c r="N36" i="11" s="1"/>
  <c r="AD16" i="11"/>
  <c r="AD21" i="11"/>
  <c r="AD20" i="11"/>
  <c r="AD22" i="11"/>
  <c r="AD33" i="11"/>
  <c r="Y13" i="8" l="1"/>
  <c r="Y15" i="8" s="1"/>
  <c r="Q1" i="11"/>
  <c r="Y16" i="8" l="1"/>
  <c r="Y17" i="8" s="1"/>
  <c r="Q37" i="8" s="1"/>
  <c r="U2" i="11"/>
  <c r="Q3" i="11"/>
  <c r="Q2" i="11"/>
  <c r="H7" i="11" l="1"/>
  <c r="W6" i="11"/>
  <c r="H6" i="11"/>
  <c r="N27" i="8" l="1"/>
  <c r="Y27" i="8" s="1"/>
  <c r="Y31" i="8" l="1"/>
  <c r="N29" i="8"/>
  <c r="Y29" i="8" s="1"/>
  <c r="N28" i="8"/>
  <c r="Y28" i="8" s="1"/>
  <c r="Y30" i="8" s="1"/>
  <c r="Y32" i="8" l="1"/>
  <c r="Y33" i="8"/>
  <c r="Y34" i="8" l="1"/>
  <c r="Q46" i="8" s="1"/>
  <c r="Q60" i="8" s="1"/>
</calcChain>
</file>

<file path=xl/sharedStrings.xml><?xml version="1.0" encoding="utf-8"?>
<sst xmlns="http://schemas.openxmlformats.org/spreadsheetml/2006/main" count="298" uniqueCount="236">
  <si>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</si>
  <si>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</si>
  <si>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</si>
  <si>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</si>
  <si>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</si>
  <si>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</si>
  <si>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</si>
  <si>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要素</t>
    <rPh sb="0" eb="2">
      <t>ヨウソ</t>
    </rPh>
    <phoneticPr fontId="5"/>
  </si>
  <si>
    <t>被験者の選出
（適格＋除外基準数）</t>
    <phoneticPr fontId="5"/>
  </si>
  <si>
    <t>（ウエイト×</t>
    <phoneticPr fontId="5"/>
  </si>
  <si>
    <t>）</t>
    <phoneticPr fontId="2"/>
  </si>
  <si>
    <t>整理番号</t>
    <rPh sb="0" eb="2">
      <t>セイリ</t>
    </rPh>
    <rPh sb="2" eb="4">
      <t>バンゴウ</t>
    </rPh>
    <phoneticPr fontId="2"/>
  </si>
  <si>
    <t>被験薬の化学名
又は識別記号</t>
    <phoneticPr fontId="2"/>
  </si>
  <si>
    <t>実施計画書番号</t>
    <phoneticPr fontId="2"/>
  </si>
  <si>
    <t>×</t>
    <phoneticPr fontId="2"/>
  </si>
  <si>
    <t>成人</t>
    <phoneticPr fontId="2"/>
  </si>
  <si>
    <t>乳児、新生児</t>
    <phoneticPr fontId="2"/>
  </si>
  <si>
    <t>１９以下</t>
    <phoneticPr fontId="2"/>
  </si>
  <si>
    <t>２０～２９</t>
    <phoneticPr fontId="2"/>
  </si>
  <si>
    <t>３０以上</t>
    <phoneticPr fontId="2"/>
  </si>
  <si>
    <t>合計ポイント数</t>
    <phoneticPr fontId="2"/>
  </si>
  <si>
    <t>研究課題名</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</si>
  <si>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</si>
  <si>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</si>
  <si>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</si>
  <si>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</si>
  <si>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</si>
  <si>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</si>
  <si>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</si>
  <si>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ヶ月</t>
    <rPh sb="1" eb="2">
      <t>ゲツ</t>
    </rPh>
    <phoneticPr fontId="2"/>
  </si>
  <si>
    <t>内訳</t>
    <rPh sb="0" eb="2">
      <t>ウチワケ</t>
    </rPh>
    <phoneticPr fontId="2"/>
  </si>
  <si>
    <t>契約単位</t>
    <rPh sb="0" eb="2">
      <t>ケイヤク</t>
    </rPh>
    <rPh sb="2" eb="4">
      <t>タンイ</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</si>
  <si>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</si>
  <si>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</si>
  <si>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</si>
  <si>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</si>
  <si>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</si>
  <si>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</si>
  <si>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</si>
  <si>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</si>
  <si>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</si>
  <si>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</si>
  <si>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</si>
  <si>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（ウ）症例単位合計</t>
    <rPh sb="3" eb="5">
      <t>ショウレイ</t>
    </rPh>
    <rPh sb="5" eb="7">
      <t>タンイ</t>
    </rPh>
    <rPh sb="7" eb="9">
      <t>ゴウケイ</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</si>
  <si>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</si>
  <si>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</si>
  <si>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</si>
  <si>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円（消費税別）</t>
    <rPh sb="0" eb="1">
      <t>エン</t>
    </rPh>
    <rPh sb="2" eb="5">
      <t>ショウヒゼイ</t>
    </rPh>
    <rPh sb="5" eb="6">
      <t>ベツ</t>
    </rPh>
    <phoneticPr fontId="2"/>
  </si>
  <si>
    <t>円（非課税）</t>
    <rPh sb="0" eb="1">
      <t>エン</t>
    </rPh>
    <rPh sb="2" eb="5">
      <t>ヒカゼイ</t>
    </rPh>
    <phoneticPr fontId="2"/>
  </si>
  <si>
    <t>あり</t>
    <phoneticPr fontId="2"/>
  </si>
  <si>
    <t>例</t>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</si>
  <si>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</si>
  <si>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回</t>
    <rPh sb="0" eb="1">
      <t>カイ</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</si>
  <si>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</si>
  <si>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</si>
  <si>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t>
    <phoneticPr fontId="2"/>
  </si>
  <si>
    <t>■</t>
  </si>
  <si>
    <t>治験</t>
    <phoneticPr fontId="2"/>
  </si>
  <si>
    <t>製造販売後臨床試験</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</si>
  <si>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</si>
  <si>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</si>
  <si>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</si>
  <si>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シートを削除したり、計算式を変更しないでください。</t>
    <rPh sb="4" eb="6">
      <t>サクジョ</t>
    </rPh>
    <rPh sb="10" eb="12">
      <t>ケイサン</t>
    </rPh>
    <rPh sb="12" eb="13">
      <t>シキ</t>
    </rPh>
    <rPh sb="14" eb="16">
      <t>ヘンコウ</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</si>
  <si>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</si>
  <si>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</si>
  <si>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ABC-123</t>
    <phoneticPr fontId="2"/>
  </si>
  <si>
    <t>ABC-123-45</t>
    <phoneticPr fontId="2"/>
  </si>
  <si>
    <t>個々の試験について、要素ごとに該当するポイントを求め、そのポイントを合計したものをその治験のポイント数とする。</t>
    <rPh sb="3" eb="5">
      <t>シケン</t>
    </rPh>
    <phoneticPr fontId="2"/>
  </si>
  <si>
    <t>B</t>
    <phoneticPr fontId="5"/>
  </si>
  <si>
    <t>C</t>
    <phoneticPr fontId="5"/>
  </si>
  <si>
    <t>）</t>
    <phoneticPr fontId="2"/>
  </si>
  <si>
    <t>×月数：</t>
    <rPh sb="1" eb="2">
      <t>ツキ</t>
    </rPh>
    <phoneticPr fontId="2"/>
  </si>
  <si>
    <t>・実施時金額</t>
    <rPh sb="1" eb="4">
      <t>ジッシジ</t>
    </rPh>
    <rPh sb="4" eb="6">
      <t>キンガク</t>
    </rPh>
    <phoneticPr fontId="2"/>
  </si>
  <si>
    <t>スライド枚数</t>
    <rPh sb="4" eb="6">
      <t>マイスウ</t>
    </rPh>
    <phoneticPr fontId="2"/>
  </si>
  <si>
    <t>枚</t>
    <rPh sb="0" eb="1">
      <t>マイ</t>
    </rPh>
    <phoneticPr fontId="2"/>
  </si>
  <si>
    <t>＝</t>
    <phoneticPr fontId="2"/>
  </si>
  <si>
    <t>経過観察回数
（Visit回数）</t>
    <rPh sb="0" eb="4">
      <t>ケイカカンサツ</t>
    </rPh>
    <rPh sb="4" eb="6">
      <t>カイスウ</t>
    </rPh>
    <rPh sb="13" eb="15">
      <t>カイスウ</t>
    </rPh>
    <phoneticPr fontId="5"/>
  </si>
  <si>
    <t>×　Visit回数：</t>
    <rPh sb="7" eb="9">
      <t>カイスウ</t>
    </rPh>
    <phoneticPr fontId="2"/>
  </si>
  <si>
    <t>その他</t>
    <rPh sb="2" eb="3">
      <t>タ</t>
    </rPh>
    <phoneticPr fontId="2"/>
  </si>
  <si>
    <t>使用または投与経路</t>
    <rPh sb="0" eb="2">
      <t>シヨウ</t>
    </rPh>
    <rPh sb="5" eb="7">
      <t>トウヨ</t>
    </rPh>
    <rPh sb="7" eb="9">
      <t>ケイロ</t>
    </rPh>
    <phoneticPr fontId="5"/>
  </si>
  <si>
    <t>注射等</t>
    <rPh sb="0" eb="2">
      <t>チュウシャ</t>
    </rPh>
    <rPh sb="2" eb="3">
      <t>トウ</t>
    </rPh>
    <phoneticPr fontId="2"/>
  </si>
  <si>
    <t>評価対象物の保管場所</t>
    <rPh sb="0" eb="2">
      <t>ヒョウカ</t>
    </rPh>
    <rPh sb="2" eb="5">
      <t>タイショウブツ</t>
    </rPh>
    <rPh sb="6" eb="8">
      <t>ホカン</t>
    </rPh>
    <rPh sb="8" eb="10">
      <t>バショ</t>
    </rPh>
    <phoneticPr fontId="5"/>
  </si>
  <si>
    <t>治験薬管理室</t>
    <rPh sb="0" eb="3">
      <t>チケンヤク</t>
    </rPh>
    <rPh sb="3" eb="6">
      <t>カンリシツ</t>
    </rPh>
    <phoneticPr fontId="2"/>
  </si>
  <si>
    <t>評価対象物の保管期間</t>
    <rPh sb="0" eb="2">
      <t>ヒョウカ</t>
    </rPh>
    <rPh sb="2" eb="5">
      <t>タイショウブツ</t>
    </rPh>
    <rPh sb="6" eb="8">
      <t>ホカン</t>
    </rPh>
    <phoneticPr fontId="5"/>
  </si>
  <si>
    <t>評価対象物の保管条件</t>
    <rPh sb="0" eb="2">
      <t>ヒョウカ</t>
    </rPh>
    <rPh sb="2" eb="5">
      <t>タイショウブツ</t>
    </rPh>
    <rPh sb="6" eb="8">
      <t>ホカン</t>
    </rPh>
    <rPh sb="8" eb="10">
      <t>ジョウケン</t>
    </rPh>
    <phoneticPr fontId="2"/>
  </si>
  <si>
    <t>一般的検査＋
非侵襲的機能検査及び
画像診断項目数</t>
    <rPh sb="24" eb="25">
      <t>スウ</t>
    </rPh>
    <phoneticPr fontId="5"/>
  </si>
  <si>
    <t>４９以下</t>
    <phoneticPr fontId="5"/>
  </si>
  <si>
    <t>５０～９９</t>
    <phoneticPr fontId="2"/>
  </si>
  <si>
    <t>１００以上</t>
    <phoneticPr fontId="2"/>
  </si>
  <si>
    <t>侵襲的機能検査及び
画像診断回数</t>
    <phoneticPr fontId="5"/>
  </si>
  <si>
    <t>×回数(</t>
    <phoneticPr fontId="2"/>
  </si>
  <si>
    <t>回)</t>
    <phoneticPr fontId="2"/>
  </si>
  <si>
    <t>特殊検査のための
検体採取回数</t>
    <phoneticPr fontId="5"/>
  </si>
  <si>
    <t>生検回数</t>
    <phoneticPr fontId="5"/>
  </si>
  <si>
    <t>あり</t>
    <phoneticPr fontId="2"/>
  </si>
  <si>
    <t>×種類</t>
    <rPh sb="1" eb="3">
      <t>シュルイ</t>
    </rPh>
    <phoneticPr fontId="2"/>
  </si>
  <si>
    <t>評価対象物の規格数</t>
    <rPh sb="0" eb="2">
      <t>ヒョウカ</t>
    </rPh>
    <rPh sb="2" eb="5">
      <t>タイショウブツ</t>
    </rPh>
    <rPh sb="6" eb="8">
      <t>キカク</t>
    </rPh>
    <rPh sb="8" eb="9">
      <t>スウ</t>
    </rPh>
    <phoneticPr fontId="2"/>
  </si>
  <si>
    <t>試験デザイン</t>
    <rPh sb="0" eb="2">
      <t>シケン</t>
    </rPh>
    <phoneticPr fontId="2"/>
  </si>
  <si>
    <t>オープン</t>
    <phoneticPr fontId="2"/>
  </si>
  <si>
    <t>単盲検</t>
    <rPh sb="0" eb="3">
      <t>タンモウケン</t>
    </rPh>
    <phoneticPr fontId="2"/>
  </si>
  <si>
    <t>二重盲検</t>
    <rPh sb="0" eb="2">
      <t>ニジュウ</t>
    </rPh>
    <rPh sb="2" eb="4">
      <t>モウケン</t>
    </rPh>
    <phoneticPr fontId="2"/>
  </si>
  <si>
    <t>非盲検担当者の設置</t>
    <rPh sb="0" eb="1">
      <t>ヒ</t>
    </rPh>
    <rPh sb="1" eb="3">
      <t>モウケン</t>
    </rPh>
    <rPh sb="3" eb="6">
      <t>タントウシャ</t>
    </rPh>
    <rPh sb="7" eb="9">
      <t>セッチ</t>
    </rPh>
    <phoneticPr fontId="2"/>
  </si>
  <si>
    <t>あり</t>
    <phoneticPr fontId="2"/>
  </si>
  <si>
    <t>出庫回数</t>
    <rPh sb="0" eb="2">
      <t>シュッコ</t>
    </rPh>
    <rPh sb="2" eb="4">
      <t>カイスウ</t>
    </rPh>
    <phoneticPr fontId="5"/>
  </si>
  <si>
    <t>×　回数：</t>
    <rPh sb="2" eb="4">
      <t>カイスウ</t>
    </rPh>
    <phoneticPr fontId="2"/>
  </si>
  <si>
    <t>調製の有無</t>
    <rPh sb="0" eb="2">
      <t>チョウセイ</t>
    </rPh>
    <rPh sb="3" eb="5">
      <t>ウム</t>
    </rPh>
    <phoneticPr fontId="2"/>
  </si>
  <si>
    <t>A</t>
    <phoneticPr fontId="5"/>
  </si>
  <si>
    <t>対象疾患の重症度</t>
    <phoneticPr fontId="2"/>
  </si>
  <si>
    <t>入院・外来の別</t>
    <phoneticPr fontId="2"/>
  </si>
  <si>
    <t>外来</t>
    <phoneticPr fontId="2"/>
  </si>
  <si>
    <t>入院</t>
    <phoneticPr fontId="2"/>
  </si>
  <si>
    <t xml:space="preserve">  </t>
  </si>
  <si>
    <t>使用</t>
    <rPh sb="0" eb="2">
      <t>シヨウ</t>
    </rPh>
    <phoneticPr fontId="2"/>
  </si>
  <si>
    <t>D</t>
    <phoneticPr fontId="5"/>
  </si>
  <si>
    <t>E</t>
    <phoneticPr fontId="5"/>
  </si>
  <si>
    <t>F</t>
    <phoneticPr fontId="2"/>
  </si>
  <si>
    <t>G</t>
    <phoneticPr fontId="5"/>
  </si>
  <si>
    <t>H</t>
    <phoneticPr fontId="5"/>
  </si>
  <si>
    <t>I</t>
    <phoneticPr fontId="5"/>
  </si>
  <si>
    <t>J</t>
    <phoneticPr fontId="5"/>
  </si>
  <si>
    <t>評価対象物の対照の使用</t>
    <rPh sb="6" eb="8">
      <t>タイショウ</t>
    </rPh>
    <phoneticPr fontId="5"/>
  </si>
  <si>
    <t>使用または投与回数</t>
    <rPh sb="0" eb="2">
      <t>シヨウ</t>
    </rPh>
    <rPh sb="5" eb="7">
      <t>トウヨ</t>
    </rPh>
    <rPh sb="7" eb="9">
      <t>カイスウ</t>
    </rPh>
    <phoneticPr fontId="5"/>
  </si>
  <si>
    <t>K</t>
    <phoneticPr fontId="5"/>
  </si>
  <si>
    <t>L</t>
    <phoneticPr fontId="2"/>
  </si>
  <si>
    <t>M</t>
    <phoneticPr fontId="2"/>
  </si>
  <si>
    <t>N</t>
    <phoneticPr fontId="2"/>
  </si>
  <si>
    <t>O</t>
    <phoneticPr fontId="2"/>
  </si>
  <si>
    <t>P</t>
    <phoneticPr fontId="2"/>
  </si>
  <si>
    <t>Q</t>
    <phoneticPr fontId="5"/>
  </si>
  <si>
    <t>R</t>
    <phoneticPr fontId="5"/>
  </si>
  <si>
    <t>S</t>
    <phoneticPr fontId="5"/>
  </si>
  <si>
    <t>T</t>
    <phoneticPr fontId="5"/>
  </si>
  <si>
    <t>U</t>
    <phoneticPr fontId="5"/>
  </si>
  <si>
    <t>V</t>
    <phoneticPr fontId="5"/>
  </si>
  <si>
    <t>W</t>
    <phoneticPr fontId="2"/>
  </si>
  <si>
    <t>X</t>
    <phoneticPr fontId="2"/>
  </si>
  <si>
    <t>（A～Qの合計ポイント数：</t>
    <phoneticPr fontId="2"/>
  </si>
  <si>
    <t>（R～Xの合計ポイント数：</t>
    <phoneticPr fontId="2"/>
  </si>
  <si>
    <t>内用、外用</t>
    <rPh sb="0" eb="2">
      <t>ナイヨウ</t>
    </rPh>
    <rPh sb="3" eb="5">
      <t>ガイヨウ</t>
    </rPh>
    <phoneticPr fontId="2"/>
  </si>
  <si>
    <t>冷蔵庫、恒温槽</t>
    <rPh sb="0" eb="3">
      <t>レイゾウコ</t>
    </rPh>
    <rPh sb="4" eb="7">
      <t>コウオンソウ</t>
    </rPh>
    <phoneticPr fontId="2"/>
  </si>
  <si>
    <t>研究経費ポイント算出表R～X合計ポイント数</t>
    <rPh sb="0" eb="2">
      <t>ケンキュウ</t>
    </rPh>
    <rPh sb="2" eb="4">
      <t>ケイヒ</t>
    </rPh>
    <rPh sb="8" eb="11">
      <t>サンシュツヒョウ</t>
    </rPh>
    <rPh sb="14" eb="16">
      <t>ゴウケイ</t>
    </rPh>
    <rPh sb="20" eb="21">
      <t>スウ</t>
    </rPh>
    <phoneticPr fontId="2"/>
  </si>
  <si>
    <t>研究経費ポイント算出表
Ａ～Qの合計ポイント数</t>
    <rPh sb="16" eb="18">
      <t>ゴウケイ</t>
    </rPh>
    <phoneticPr fontId="2"/>
  </si>
  <si>
    <t>医薬部外品●●●の有効性及び安全性を確認する臨床試験</t>
    <rPh sb="0" eb="5">
      <t>イヤクブガイヒン</t>
    </rPh>
    <rPh sb="9" eb="12">
      <t>ユウコウセイ</t>
    </rPh>
    <rPh sb="12" eb="13">
      <t>オヨ</t>
    </rPh>
    <rPh sb="14" eb="17">
      <t>アンゼンセイ</t>
    </rPh>
    <rPh sb="18" eb="20">
      <t>カクニン</t>
    </rPh>
    <rPh sb="22" eb="26">
      <t>リンショウシケン</t>
    </rPh>
    <phoneticPr fontId="2"/>
  </si>
  <si>
    <t>健常人</t>
    <rPh sb="0" eb="2">
      <t>ケンジョウ</t>
    </rPh>
    <rPh sb="2" eb="3">
      <t>ジン</t>
    </rPh>
    <phoneticPr fontId="2"/>
  </si>
  <si>
    <t>軽症</t>
    <phoneticPr fontId="2"/>
  </si>
  <si>
    <t>中等度以上</t>
    <rPh sb="3" eb="5">
      <t>イジョウ</t>
    </rPh>
    <phoneticPr fontId="5"/>
  </si>
  <si>
    <t>臨床試験研究経費ポイント算出表(その他)</t>
    <rPh sb="0" eb="2">
      <t>リンショウ</t>
    </rPh>
    <rPh sb="2" eb="4">
      <t>シケン</t>
    </rPh>
    <rPh sb="4" eb="6">
      <t>ケンキュウ</t>
    </rPh>
    <rPh sb="6" eb="8">
      <t>ケイヒ</t>
    </rPh>
    <rPh sb="12" eb="14">
      <t>サンシュツ</t>
    </rPh>
    <rPh sb="14" eb="15">
      <t>ヒョウ</t>
    </rPh>
    <rPh sb="18" eb="19">
      <t>タ</t>
    </rPh>
    <phoneticPr fontId="5"/>
  </si>
  <si>
    <r>
      <t xml:space="preserve">小児、成人
</t>
    </r>
    <r>
      <rPr>
        <sz val="9"/>
        <rFont val="ＭＳ Ｐゴシック"/>
        <family val="3"/>
        <charset val="128"/>
      </rPr>
      <t>（高齢者、肝、腎臓障害等
合併有）</t>
    </r>
    <phoneticPr fontId="5"/>
  </si>
  <si>
    <t>検査・画像診断データ等の
マスキング提供</t>
    <rPh sb="0" eb="2">
      <t>ケンサ</t>
    </rPh>
    <rPh sb="3" eb="7">
      <t>ガゾウシンダン</t>
    </rPh>
    <rPh sb="10" eb="11">
      <t>トウ</t>
    </rPh>
    <rPh sb="18" eb="20">
      <t>テイキョウ</t>
    </rPh>
    <phoneticPr fontId="2"/>
  </si>
  <si>
    <t>経費内訳書(その他)</t>
    <rPh sb="0" eb="2">
      <t>ケイヒ</t>
    </rPh>
    <rPh sb="2" eb="5">
      <t>ウチワケショ</t>
    </rPh>
    <rPh sb="8" eb="9">
      <t>タ</t>
    </rPh>
    <phoneticPr fontId="5"/>
  </si>
  <si>
    <t>○</t>
  </si>
  <si>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t>
  </si>
  <si>
    <t>試験期間内に入院が必須の場合、入院にカウントすること。なお、外来で実施可能な試験を入院で実施する場合は、入院にカウントしないこととする。</t>
  </si>
  <si>
    <t>試験の遮蔽性又は盲検性に関するデザインについて算定すること。</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</si>
  <si>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</si>
  <si>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試験の対象疾患の想定患者数について算定すること。</t>
  </si>
  <si>
    <t>評価対象物に対する対照（プラセボを含む）の使用の有無について算定すること。</t>
  </si>
  <si>
    <t>評価対象物の使用又は投与経路についてポイントを算定すること。</t>
  </si>
  <si>
    <t>評価対象物の使用又は投与の回数を算定すること。</t>
  </si>
  <si>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</si>
  <si>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選択基準及び除外基準の項目数をカウントすること。なお、試験期間の異なるタイミングにそれぞれ基準が設定されている場合には、それらの総計とすること。</t>
  </si>
  <si>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時までに追加算定すること。</t>
  </si>
  <si>
    <t>一般的な臨床検査（採血・採尿など）及び造影剤を用いない画像診断（単純Ｘ線、CT、MRIなど）、心電図検査、超音波検査などの身体的・精神的な侵襲が無い（又は非常に少ない）検査等の項目数をカウントし算定すること。</t>
  </si>
  <si>
    <t>造影剤を用いる画像診断（Ｘ線、CT、MRI、超音波検査など）及び内視鏡検査、神経伝達速度検査などの身体的・精神的な侵襲が伴う検査等の回数をカウントし算定すること。</t>
  </si>
  <si>
    <t>薬物血中濃度測定のための頻回な採血や蓄尿が規定されている場合は、その回数をカウントし算定すること。</t>
  </si>
  <si>
    <t>手術及び骨髄穿刺、動脈血採取などの侵襲性が高い方法による検体採取が規定されている場合には、その回数をカウントし算定すること。</t>
  </si>
  <si>
    <t>CT画像やMRI画像などを依頼者に提供する場合に算定すること。</t>
  </si>
  <si>
    <t>責任医師や分担医師が、GCPやEDC、評価方法等のトレーニングなどを要する場合に算定すること。</t>
  </si>
  <si>
    <t>評価対象物を治験薬管理室にて保管する場合にポイントを算定すること。</t>
  </si>
  <si>
    <t>被験者への投与のために、保管場所から評価対象物を出庫する回数について算定すること。</t>
  </si>
  <si>
    <t>被験者への投与又は使用に際して、評価対象物を溶解・希釈・混合する等の工程が必要な場合に算定すること。</t>
  </si>
  <si>
    <t>二重盲検試験において、非盲検担当者の設置がプロトコル等に規定されている場合に算定すること。</t>
  </si>
  <si>
    <t>評価対象物の初回の搬入から、最終的な返却までの予定期間を算定すること。なお、保管期間が延長された場合（試験期間の延長等のため）には、延長期間についてポイントを算定し、契約変更等の手続きをとること。</t>
  </si>
  <si>
    <t>評価対象物の保管方法についてポイントを算定すること。なお、保管方法が異なる評価対象物がある場合には、ポイント数が高くなるよう算定すること。また、室温保管が規定されている評価対象物を恒温槽や冷蔵庫にて保管する場合は、「冷蔵庫又は恒温槽」として算定すること。</t>
  </si>
  <si>
    <t>管理が必要な評価対象物（対照を含める）の規格数についてポイントを算定すること。</t>
  </si>
  <si>
    <t>YC書式540</t>
    <phoneticPr fontId="2"/>
  </si>
  <si>
    <t>YC書式542</t>
    <rPh sb="2" eb="4">
      <t>ショシキ</t>
    </rPh>
    <phoneticPr fontId="2"/>
  </si>
  <si>
    <t>（１）スクリーニング経費</t>
    <rPh sb="10" eb="12">
      <t>ケイヒ</t>
    </rPh>
    <phoneticPr fontId="2"/>
  </si>
  <si>
    <t>（２）審査費用</t>
    <rPh sb="3" eb="5">
      <t>シンサ</t>
    </rPh>
    <rPh sb="5" eb="7">
      <t>ヒヨウ</t>
    </rPh>
    <phoneticPr fontId="2"/>
  </si>
  <si>
    <t>（３）評価対象物管理経費</t>
    <rPh sb="3" eb="5">
      <t>ヒョウカ</t>
    </rPh>
    <rPh sb="5" eb="8">
      <t>タイショウブツ</t>
    </rPh>
    <rPh sb="8" eb="10">
      <t>カンリ</t>
    </rPh>
    <rPh sb="10" eb="12">
      <t>ケイヒ</t>
    </rPh>
    <phoneticPr fontId="2"/>
  </si>
  <si>
    <t>（４）管理費</t>
    <rPh sb="3" eb="5">
      <t>カンリ</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</si>
  <si>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</si>
  <si>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</si>
  <si>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</si>
  <si>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｛（１）＋（２）＋（３）｝×１０％</t>
    <phoneticPr fontId="2"/>
  </si>
  <si>
    <t>｛（６）＋（７）＋（８）｝×１０％</t>
    <phoneticPr fontId="2"/>
  </si>
  <si>
    <t>４　被験者負担軽減費（治験参加に伴う被験者の負担を軽減する為の費用／１来院当り）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</si>
  <si>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６　監査対応費（依頼者の監査にかかる経費／１回当り）</t>
    <rPh sb="2" eb="4">
      <t>カンサ</t>
    </rPh>
    <rPh sb="4" eb="6">
      <t>タイオウ</t>
    </rPh>
    <rPh sb="6" eb="7">
      <t>ヒ</t>
    </rPh>
    <rPh sb="8" eb="11">
      <t>イライシャ</t>
    </rPh>
    <rPh sb="12" eb="14">
      <t>カンサ</t>
    </rPh>
    <rPh sb="18" eb="20">
      <t>ケイヒ</t>
    </rPh>
    <rPh sb="22" eb="23">
      <t>カイ</t>
    </rPh>
    <rPh sb="23" eb="24">
      <t>ア</t>
    </rPh>
    <phoneticPr fontId="2"/>
  </si>
  <si>
    <t>９　標本作製費用（検体などのスライド等作製費用／1症例当り）</t>
    <rPh sb="2" eb="4">
      <t>ヒョウホン</t>
    </rPh>
    <rPh sb="4" eb="6">
      <t>サクセイ</t>
    </rPh>
    <rPh sb="6" eb="8">
      <t>ヒヨウ</t>
    </rPh>
    <rPh sb="9" eb="11">
      <t>ケンタイ</t>
    </rPh>
    <rPh sb="18" eb="19">
      <t>トウ</t>
    </rPh>
    <rPh sb="19" eb="21">
      <t>サクセイ</t>
    </rPh>
    <rPh sb="21" eb="23">
      <t>ヒヨウ</t>
    </rPh>
    <rPh sb="25" eb="27">
      <t>ショウレイ</t>
    </rPh>
    <rPh sb="27" eb="28">
      <t>ア</t>
    </rPh>
    <phoneticPr fontId="2"/>
  </si>
  <si>
    <t>７　ＧＣＰ適合性調査対応費（規制当局の査察にかかる経費／１回当り）</t>
    <rPh sb="5" eb="8">
      <t>テキゴウセイ</t>
    </rPh>
    <rPh sb="8" eb="10">
      <t>チョウサ</t>
    </rPh>
    <rPh sb="10" eb="12">
      <t>タイオウ</t>
    </rPh>
    <rPh sb="12" eb="13">
      <t>ヒ</t>
    </rPh>
    <rPh sb="14" eb="16">
      <t>キセイ</t>
    </rPh>
    <rPh sb="16" eb="18">
      <t>トウキョク</t>
    </rPh>
    <rPh sb="19" eb="21">
      <t>ササツ</t>
    </rPh>
    <rPh sb="25" eb="27">
      <t>ケイヒ</t>
    </rPh>
    <rPh sb="29" eb="30">
      <t>カイ</t>
    </rPh>
    <rPh sb="30" eb="31">
      <t>ア</t>
    </rPh>
    <phoneticPr fontId="2"/>
  </si>
  <si>
    <t>３　実施時金額（症例実施にかかる経費／１症例当り）</t>
    <rPh sb="2" eb="4">
      <t>ジッシ</t>
    </rPh>
    <rPh sb="4" eb="5">
      <t>ジ</t>
    </rPh>
    <rPh sb="5" eb="7">
      <t>キンガク</t>
    </rPh>
    <rPh sb="8" eb="10">
      <t>ショウレイ</t>
    </rPh>
    <rPh sb="10" eb="12">
      <t>ジッシ</t>
    </rPh>
    <rPh sb="16" eb="18">
      <t>ケイヒ</t>
    </rPh>
    <rPh sb="20" eb="22">
      <t>ショウレイ</t>
    </rPh>
    <rPh sb="22" eb="23">
      <t>ア</t>
    </rPh>
    <phoneticPr fontId="2"/>
  </si>
  <si>
    <t>５　脱落症例経費（症例脱落にかかる経費／１症例当り）</t>
    <rPh sb="2" eb="4">
      <t>ダツラク</t>
    </rPh>
    <rPh sb="4" eb="6">
      <t>ショウレイ</t>
    </rPh>
    <rPh sb="6" eb="8">
      <t>ケイヒ</t>
    </rPh>
    <rPh sb="9" eb="11">
      <t>ショウレイ</t>
    </rPh>
    <rPh sb="11" eb="13">
      <t>ダツラク</t>
    </rPh>
    <rPh sb="17" eb="19">
      <t>ケイヒ</t>
    </rPh>
    <rPh sb="21" eb="23">
      <t>ショウレイ</t>
    </rPh>
    <rPh sb="23" eb="24">
      <t>ア</t>
    </rPh>
    <phoneticPr fontId="2"/>
  </si>
  <si>
    <t>体外診断用医薬品　</t>
    <rPh sb="0" eb="5">
      <t>タイガイシンダンヨウ</t>
    </rPh>
    <phoneticPr fontId="2"/>
  </si>
  <si>
    <t>新規申請</t>
    <rPh sb="0" eb="2">
      <t>シンキ</t>
    </rPh>
    <rPh sb="2" eb="4">
      <t>シンセイ</t>
    </rPh>
    <phoneticPr fontId="2"/>
  </si>
  <si>
    <t>変更申請</t>
    <rPh sb="0" eb="2">
      <t>ヘンコウ</t>
    </rPh>
    <rPh sb="2" eb="4">
      <t>シンセイ</t>
    </rPh>
    <phoneticPr fontId="2"/>
  </si>
  <si>
    <t>西暦</t>
    <rPh sb="0" eb="2">
      <t>セイレキ</t>
    </rPh>
    <phoneticPr fontId="2"/>
  </si>
  <si>
    <t>202●/●/●</t>
    <phoneticPr fontId="2"/>
  </si>
  <si>
    <t>目標とする被験者数（予定症例数）</t>
    <rPh sb="0" eb="2">
      <t>モクヒョウ</t>
    </rPh>
    <rPh sb="5" eb="8">
      <t>ヒケンシャ</t>
    </rPh>
    <rPh sb="8" eb="9">
      <t>スウ</t>
    </rPh>
    <rPh sb="9" eb="10">
      <t>ケンスウ</t>
    </rPh>
    <rPh sb="10" eb="15">
      <t>ヨテイショウレイスウ</t>
    </rPh>
    <phoneticPr fontId="2"/>
  </si>
  <si>
    <t>初回審査予定日：</t>
    <rPh sb="0" eb="2">
      <t>ショカイ</t>
    </rPh>
    <rPh sb="2" eb="4">
      <t>シンサ</t>
    </rPh>
    <rPh sb="4" eb="6">
      <t>ヨテイ</t>
    </rPh>
    <rPh sb="6" eb="7">
      <t>ビ</t>
    </rPh>
    <phoneticPr fontId="2"/>
  </si>
  <si>
    <t>試験終了予定日：</t>
    <rPh sb="0" eb="2">
      <t>シケン</t>
    </rPh>
    <rPh sb="2" eb="4">
      <t>シュウリョウ</t>
    </rPh>
    <rPh sb="4" eb="7">
      <t>ヨテイビ</t>
    </rPh>
    <phoneticPr fontId="2"/>
  </si>
  <si>
    <t>試験期間：</t>
    <rPh sb="0" eb="2">
      <t>シケン</t>
    </rPh>
    <rPh sb="2" eb="4">
      <t>キカン</t>
    </rPh>
    <phoneticPr fontId="2"/>
  </si>
  <si>
    <t>研究経費　Ⅰ</t>
    <phoneticPr fontId="2"/>
  </si>
  <si>
    <t>小計（１）</t>
    <rPh sb="0" eb="2">
      <t>ショウケイ</t>
    </rPh>
    <phoneticPr fontId="2"/>
  </si>
  <si>
    <t>直接経費　Ⅰ</t>
    <phoneticPr fontId="2"/>
  </si>
  <si>
    <t>小計（２）＋（３）＋（４）</t>
    <rPh sb="0" eb="2">
      <t>ショウケイ</t>
    </rPh>
    <phoneticPr fontId="2"/>
  </si>
  <si>
    <t>間接経費　Ⅰ</t>
    <phoneticPr fontId="2"/>
  </si>
  <si>
    <t>｛（１）＋（２）＋（３）＋（４）｝×３０％</t>
    <phoneticPr fontId="2"/>
  </si>
  <si>
    <t>研究経費Ⅰ＋直接経費Ⅰ＋間接経費Ⅰ</t>
    <phoneticPr fontId="2"/>
  </si>
  <si>
    <t>予定症例数×20,000円</t>
    <rPh sb="0" eb="2">
      <t>ヨテイ</t>
    </rPh>
    <rPh sb="2" eb="4">
      <t>ショウレイ</t>
    </rPh>
    <rPh sb="4" eb="5">
      <t>スウ</t>
    </rPh>
    <rPh sb="12" eb="13">
      <t>エン</t>
    </rPh>
    <phoneticPr fontId="2"/>
  </si>
  <si>
    <t>初回の審査に必要な費用</t>
    <rPh sb="0" eb="2">
      <t>ショカイ</t>
    </rPh>
    <rPh sb="3" eb="5">
      <t>シンサ</t>
    </rPh>
    <phoneticPr fontId="2"/>
  </si>
  <si>
    <t>外部IRBに審査を委託</t>
    <rPh sb="0" eb="2">
      <t>ガイブ</t>
    </rPh>
    <rPh sb="6" eb="8">
      <t>シンサ</t>
    </rPh>
    <rPh sb="9" eb="11">
      <t>イタク</t>
    </rPh>
    <phoneticPr fontId="2"/>
  </si>
  <si>
    <t>（５）治験運営費用</t>
    <rPh sb="3" eb="5">
      <t>チケン</t>
    </rPh>
    <rPh sb="5" eb="7">
      <t>ウンエイ</t>
    </rPh>
    <rPh sb="7" eb="9">
      <t>ヒヨウ</t>
    </rPh>
    <phoneticPr fontId="2"/>
  </si>
  <si>
    <t>（６）継続審査費用</t>
    <rPh sb="3" eb="7">
      <t>ケイゾクシンサ</t>
    </rPh>
    <rPh sb="7" eb="9">
      <t>ヒヨウ</t>
    </rPh>
    <phoneticPr fontId="2"/>
  </si>
  <si>
    <t>（５）の小計</t>
    <rPh sb="4" eb="6">
      <t>ショウケイ</t>
    </rPh>
    <phoneticPr fontId="2"/>
  </si>
  <si>
    <t>（６）の小計</t>
    <phoneticPr fontId="2"/>
  </si>
  <si>
    <t>初回IRB審査時～治験終了報告まで（1ヶ月当り）</t>
    <phoneticPr fontId="2"/>
  </si>
  <si>
    <t>SMO委託あり</t>
    <phoneticPr fontId="2"/>
  </si>
  <si>
    <t>治験実施状況報告書に係る継続審査実施時に算定（1年当り）</t>
    <rPh sb="19" eb="20">
      <t>アタ</t>
    </rPh>
    <phoneticPr fontId="2"/>
  </si>
  <si>
    <t>（５）×試験期間</t>
    <rPh sb="4" eb="6">
      <t>シケン</t>
    </rPh>
    <rPh sb="6" eb="8">
      <t>キカン</t>
    </rPh>
    <phoneticPr fontId="2"/>
  </si>
  <si>
    <t>（６）×試験期間</t>
    <rPh sb="4" eb="6">
      <t>シケン</t>
    </rPh>
    <rPh sb="6" eb="8">
      <t>キカン</t>
    </rPh>
    <phoneticPr fontId="2"/>
  </si>
  <si>
    <t>（５）の小計＋（６）の小計</t>
    <rPh sb="4" eb="6">
      <t>ショウケイ</t>
    </rPh>
    <rPh sb="11" eb="13">
      <t>ショウケイ</t>
    </rPh>
    <phoneticPr fontId="2"/>
  </si>
  <si>
    <t>年</t>
    <rPh sb="0" eb="1">
      <t>ネン</t>
    </rPh>
    <phoneticPr fontId="2"/>
  </si>
  <si>
    <t>（６）治験研究経費</t>
    <rPh sb="3" eb="5">
      <t>チケン</t>
    </rPh>
    <rPh sb="5" eb="7">
      <t>ケンキュウ</t>
    </rPh>
    <rPh sb="7" eb="9">
      <t>ケイヒ</t>
    </rPh>
    <phoneticPr fontId="2"/>
  </si>
  <si>
    <t>研究経費　Ⅱ</t>
    <phoneticPr fontId="2"/>
  </si>
  <si>
    <t>直接経費　Ⅱ</t>
    <rPh sb="0" eb="2">
      <t>チョクセツ</t>
    </rPh>
    <rPh sb="2" eb="4">
      <t>ケイヒ</t>
    </rPh>
    <phoneticPr fontId="2"/>
  </si>
  <si>
    <t>間接経費　Ⅱ</t>
    <rPh sb="0" eb="2">
      <t>カンセツ</t>
    </rPh>
    <rPh sb="2" eb="4">
      <t>ケイヒ</t>
    </rPh>
    <phoneticPr fontId="2"/>
  </si>
  <si>
    <t>小計（６）</t>
    <rPh sb="0" eb="2">
      <t>ショウケイ</t>
    </rPh>
    <phoneticPr fontId="2"/>
  </si>
  <si>
    <t>小計（７）＋（８）＋（９）</t>
    <phoneticPr fontId="2"/>
  </si>
  <si>
    <t>｛（６）＋（７）＋（８）＋（９）｝×３０％</t>
    <phoneticPr fontId="2"/>
  </si>
  <si>
    <t>研究経費Ⅱ＋直接経費Ⅱ＋間接経費Ⅱ</t>
    <phoneticPr fontId="2"/>
  </si>
  <si>
    <t>　※ 1年に1回を超えて治験実施状況報告書が提出された場合は、同額を追加算定する</t>
    <phoneticPr fontId="2"/>
  </si>
  <si>
    <r>
      <t>B.継続審査費用（１年当り）</t>
    </r>
    <r>
      <rPr>
        <vertAlign val="superscript"/>
        <sz val="11"/>
        <rFont val="ＭＳ Ｐゴシック"/>
        <family val="3"/>
        <charset val="128"/>
        <scheme val="minor"/>
      </rPr>
      <t>※</t>
    </r>
    <phoneticPr fontId="2"/>
  </si>
  <si>
    <t>A.治験運営費用（１ヶ月当り）</t>
    <phoneticPr fontId="2"/>
  </si>
  <si>
    <t>（イ）運営単位合計（試験期間全体）</t>
    <phoneticPr fontId="2"/>
  </si>
  <si>
    <t>2つのシートで構成されています。</t>
    <rPh sb="7" eb="9">
      <t>コウセイ</t>
    </rPh>
    <phoneticPr fontId="2"/>
  </si>
  <si>
    <t>誤入力を避けるためシート単位で保護しています。</t>
    <rPh sb="0" eb="1">
      <t>ゴ</t>
    </rPh>
    <rPh sb="1" eb="3">
      <t>ニュウリョク</t>
    </rPh>
    <rPh sb="4" eb="5">
      <t>サ</t>
    </rPh>
    <rPh sb="15" eb="17">
      <t>ホゴ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</si>
</sst>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予定症例数&quot;"/>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10"/>
      <name val="ＭＳ Ｐゴシック"/>
      <family val="2"/>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
      <vertAlign val="superscript"/>
      <sz val="11"/>
      <name val="ＭＳ Ｐゴシック"/>
      <family val="3"/>
      <charset val="128"/>
      <scheme val="minor"/>
    </font>
    <font>
      <sz val="11"/>
      <color theme="1"/>
      <name val="ＭＳ Ｐゴシック"/>
      <family val="3"/>
      <charset val="128"/>
      <scheme val="minor"/>
    </font>
    <font>
      <sz val="8"/>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307">
    <xf numFmtId="0" fontId="0" fillId="0" borderId="0" xfId="0">
      <alignment vertical="center"/>
    </xf>
    <xf numFmtId="0" fontId="3" fillId="5" borderId="15" xfId="2" applyFill="1" applyBorder="1" applyAlignment="1" applyProtection="1">
      <alignment horizontal="center" vertical="center" wrapText="1"/>
      <protection locked="0"/>
    </xf>
    <xf numFmtId="0" fontId="3" fillId="5" borderId="2" xfId="2" applyFill="1" applyBorder="1" applyAlignment="1" applyProtection="1">
      <alignment vertical="center"/>
      <protection locked="0"/>
    </xf>
    <xf numFmtId="0" fontId="12" fillId="0" borderId="3" xfId="0" applyFont="1" applyBorder="1" applyAlignment="1">
      <alignment vertical="center" wrapText="1"/>
    </xf>
    <xf numFmtId="0" fontId="13" fillId="0" borderId="3" xfId="0" applyFont="1" applyBorder="1" applyAlignment="1">
      <alignment vertical="center" wrapText="1"/>
    </xf>
    <xf numFmtId="0" fontId="10" fillId="0" borderId="0" xfId="0" applyFont="1" applyAlignment="1">
      <alignment vertical="top"/>
    </xf>
    <xf numFmtId="0" fontId="10" fillId="0" borderId="0" xfId="0" applyFont="1">
      <alignment vertical="center"/>
    </xf>
    <xf numFmtId="0" fontId="10" fillId="0" borderId="0" xfId="0" applyFont="1" applyAlignment="1">
      <alignment horizontal="center" vertical="center"/>
    </xf>
    <xf numFmtId="0" fontId="16" fillId="4" borderId="4" xfId="0" applyFont="1" applyFill="1" applyBorder="1" applyAlignment="1">
      <alignment horizontal="left" vertical="center"/>
    </xf>
    <xf numFmtId="0" fontId="16" fillId="4" borderId="2" xfId="0" applyFont="1" applyFill="1" applyBorder="1" applyAlignment="1">
      <alignment horizontal="left" vertical="center"/>
    </xf>
    <xf numFmtId="0" fontId="10" fillId="0" borderId="0" xfId="0" applyFont="1" applyAlignment="1">
      <alignment horizontal="left" vertical="center"/>
    </xf>
    <xf numFmtId="0" fontId="16" fillId="4" borderId="4" xfId="0" applyFont="1" applyFill="1" applyBorder="1" applyAlignment="1">
      <alignment horizontal="left" vertical="center" wrapText="1"/>
    </xf>
    <xf numFmtId="0" fontId="16" fillId="0" borderId="0" xfId="0" applyFont="1" applyAlignment="1">
      <alignment horizontal="left" vertical="center" wrapText="1"/>
    </xf>
    <xf numFmtId="0" fontId="3" fillId="0" borderId="1" xfId="2" applyBorder="1" applyAlignment="1">
      <alignment horizontal="left" vertical="center" wrapText="1"/>
    </xf>
    <xf numFmtId="0" fontId="4" fillId="0" borderId="0" xfId="2" applyFont="1" applyAlignment="1">
      <alignment horizontal="center" vertical="center"/>
    </xf>
    <xf numFmtId="0" fontId="3" fillId="0" borderId="4" xfId="2" applyBorder="1" applyAlignment="1">
      <alignment horizontal="center" vertical="center" wrapText="1"/>
    </xf>
    <xf numFmtId="0" fontId="3" fillId="0" borderId="0" xfId="2" applyAlignment="1">
      <alignment horizontal="center" vertical="center"/>
    </xf>
    <xf numFmtId="0" fontId="6" fillId="0" borderId="1" xfId="2" applyFont="1" applyBorder="1" applyAlignment="1">
      <alignment horizontal="left" vertical="center" wrapText="1"/>
    </xf>
    <xf numFmtId="0" fontId="3" fillId="0" borderId="0" xfId="2" applyAlignment="1">
      <alignment horizontal="center" vertical="center" wrapText="1"/>
    </xf>
    <xf numFmtId="0" fontId="7" fillId="0" borderId="9" xfId="2" applyFont="1" applyBorder="1" applyAlignment="1">
      <alignment horizontal="center" vertical="center" textRotation="255"/>
    </xf>
    <xf numFmtId="0" fontId="3" fillId="0" borderId="1" xfId="2" applyBorder="1" applyAlignment="1">
      <alignment horizontal="center" vertical="center"/>
    </xf>
    <xf numFmtId="0" fontId="3" fillId="0" borderId="10" xfId="2" applyBorder="1" applyAlignment="1">
      <alignment horizontal="center" vertical="center"/>
    </xf>
    <xf numFmtId="0" fontId="3" fillId="0" borderId="9" xfId="2" applyBorder="1" applyAlignment="1">
      <alignment horizontal="center" vertical="center"/>
    </xf>
    <xf numFmtId="0" fontId="3" fillId="7" borderId="3" xfId="2" applyFill="1" applyBorder="1" applyAlignment="1">
      <alignment horizontal="center" vertical="center" wrapText="1"/>
    </xf>
    <xf numFmtId="0" fontId="3" fillId="0" borderId="3" xfId="2" applyBorder="1" applyAlignment="1">
      <alignment horizontal="center" vertical="center" wrapText="1"/>
    </xf>
    <xf numFmtId="0" fontId="3" fillId="4" borderId="3" xfId="2" applyFill="1" applyBorder="1" applyAlignment="1">
      <alignment horizontal="center" vertical="center"/>
    </xf>
    <xf numFmtId="0" fontId="3" fillId="0" borderId="3" xfId="2" applyBorder="1" applyAlignment="1">
      <alignment vertical="center" wrapText="1"/>
    </xf>
    <xf numFmtId="0" fontId="3" fillId="0" borderId="18" xfId="2" applyBorder="1" applyAlignment="1">
      <alignment horizontal="center" vertical="center" wrapText="1"/>
    </xf>
    <xf numFmtId="0" fontId="8" fillId="0" borderId="3" xfId="2" applyFont="1" applyBorder="1" applyAlignment="1">
      <alignment vertical="center" wrapText="1"/>
    </xf>
    <xf numFmtId="0" fontId="6" fillId="0" borderId="3" xfId="2" applyFont="1" applyBorder="1" applyAlignment="1">
      <alignment vertical="center" wrapText="1"/>
    </xf>
    <xf numFmtId="0" fontId="3" fillId="7" borderId="4" xfId="2" applyFill="1" applyBorder="1" applyAlignment="1">
      <alignment horizontal="center" vertical="center" wrapText="1"/>
    </xf>
    <xf numFmtId="0" fontId="11" fillId="0" borderId="18" xfId="2" applyFont="1" applyBorder="1" applyAlignment="1">
      <alignment horizontal="center" vertical="center" wrapText="1"/>
    </xf>
    <xf numFmtId="0" fontId="3" fillId="7" borderId="3" xfId="2" applyFill="1" applyBorder="1" applyAlignment="1">
      <alignment horizontal="center" vertical="center"/>
    </xf>
    <xf numFmtId="0" fontId="3" fillId="2" borderId="2" xfId="2" applyFill="1" applyBorder="1" applyAlignment="1">
      <alignment horizontal="center" vertical="center"/>
    </xf>
    <xf numFmtId="0" fontId="3" fillId="2" borderId="2" xfId="2" applyFill="1" applyBorder="1" applyAlignment="1">
      <alignment horizontal="right" vertical="center"/>
    </xf>
    <xf numFmtId="0" fontId="3" fillId="2" borderId="2" xfId="2" applyFill="1" applyBorder="1" applyAlignment="1">
      <alignment horizontal="left" vertical="center"/>
    </xf>
    <xf numFmtId="0" fontId="3" fillId="2" borderId="5" xfId="2" applyFill="1" applyBorder="1" applyAlignment="1">
      <alignment horizontal="center" vertical="center"/>
    </xf>
    <xf numFmtId="0" fontId="3" fillId="2" borderId="18" xfId="2" applyFill="1" applyBorder="1" applyAlignment="1">
      <alignment horizontal="center" vertical="center"/>
    </xf>
    <xf numFmtId="0" fontId="3" fillId="2" borderId="18" xfId="2" applyFill="1" applyBorder="1" applyAlignment="1">
      <alignment horizontal="left" vertical="center"/>
    </xf>
    <xf numFmtId="0" fontId="3" fillId="6" borderId="3" xfId="2" applyFill="1" applyBorder="1" applyAlignment="1">
      <alignment horizontal="center" vertical="center" wrapText="1"/>
    </xf>
    <xf numFmtId="0" fontId="3" fillId="6" borderId="3" xfId="2" applyFill="1" applyBorder="1" applyAlignment="1">
      <alignment horizontal="center" vertical="center"/>
    </xf>
    <xf numFmtId="0" fontId="10" fillId="4" borderId="2" xfId="0" applyFont="1" applyFill="1" applyBorder="1">
      <alignment vertical="center"/>
    </xf>
    <xf numFmtId="0" fontId="3" fillId="0" borderId="3" xfId="2" applyBorder="1" applyAlignment="1">
      <alignment horizontal="center" vertical="center"/>
    </xf>
    <xf numFmtId="0" fontId="6" fillId="0" borderId="0" xfId="2" applyFont="1" applyAlignment="1">
      <alignment horizontal="left" vertical="center"/>
    </xf>
    <xf numFmtId="0" fontId="3" fillId="0" borderId="0" xfId="2" applyAlignment="1">
      <alignment horizontal="left" vertical="center" wrapText="1"/>
    </xf>
    <xf numFmtId="0" fontId="3" fillId="0" borderId="0" xfId="2" applyAlignment="1">
      <alignment horizontal="right" vertical="center"/>
    </xf>
    <xf numFmtId="0" fontId="3" fillId="3" borderId="0" xfId="2" applyFill="1" applyAlignment="1">
      <alignment horizontal="center" vertical="center"/>
    </xf>
    <xf numFmtId="0" fontId="3" fillId="0" borderId="0" xfId="2" applyAlignment="1">
      <alignment horizontal="left" vertical="center"/>
    </xf>
    <xf numFmtId="0" fontId="3" fillId="4" borderId="0" xfId="2" applyFill="1" applyAlignment="1">
      <alignment horizontal="center" vertical="center"/>
    </xf>
    <xf numFmtId="0" fontId="10" fillId="0" borderId="0" xfId="0" applyFont="1" applyAlignment="1">
      <alignment wrapText="1"/>
    </xf>
    <xf numFmtId="0" fontId="9" fillId="5" borderId="2" xfId="0" applyFont="1" applyFill="1" applyBorder="1" applyAlignment="1" applyProtection="1">
      <alignment horizontal="center" vertical="center"/>
      <protection locked="0"/>
    </xf>
    <xf numFmtId="38" fontId="14" fillId="0" borderId="1" xfId="1" applyFont="1" applyFill="1" applyBorder="1" applyAlignment="1" applyProtection="1">
      <alignment horizontal="right" vertical="center"/>
    </xf>
    <xf numFmtId="38" fontId="14" fillId="0" borderId="7" xfId="1" applyFont="1" applyFill="1" applyBorder="1" applyAlignment="1" applyProtection="1">
      <alignment horizontal="right" vertical="center"/>
    </xf>
    <xf numFmtId="0" fontId="9" fillId="5" borderId="4"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38" fontId="0" fillId="0" borderId="0" xfId="1" applyFont="1" applyAlignment="1" applyProtection="1">
      <alignment vertical="center"/>
    </xf>
    <xf numFmtId="0" fontId="0" fillId="0" borderId="0" xfId="0" applyAlignment="1">
      <alignment horizontal="center" vertical="center"/>
    </xf>
    <xf numFmtId="0" fontId="15" fillId="0" borderId="0" xfId="0" applyFont="1" applyAlignment="1">
      <alignment vertical="top"/>
    </xf>
    <xf numFmtId="0" fontId="9" fillId="0" borderId="2" xfId="0" applyFont="1" applyBorder="1" applyAlignment="1">
      <alignment horizontal="center" vertical="center"/>
    </xf>
    <xf numFmtId="0" fontId="18" fillId="0" borderId="5" xfId="0" applyFont="1" applyBorder="1" applyAlignment="1">
      <alignment horizontal="left" vertical="center"/>
    </xf>
    <xf numFmtId="0" fontId="9" fillId="0" borderId="0" xfId="0" applyFont="1">
      <alignment vertical="center"/>
    </xf>
    <xf numFmtId="0" fontId="9" fillId="4" borderId="25"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2" xfId="0" applyFont="1" applyFill="1" applyBorder="1">
      <alignment vertical="center"/>
    </xf>
    <xf numFmtId="0" fontId="9" fillId="0" borderId="1" xfId="0" applyFont="1" applyBorder="1">
      <alignment vertical="center"/>
    </xf>
    <xf numFmtId="0" fontId="14" fillId="0" borderId="0" xfId="0" applyFont="1" applyAlignment="1">
      <alignment horizontal="right" vertical="center"/>
    </xf>
    <xf numFmtId="0" fontId="9" fillId="0" borderId="7" xfId="0" applyFont="1" applyBorder="1">
      <alignment vertical="center"/>
    </xf>
    <xf numFmtId="0" fontId="14" fillId="0" borderId="1" xfId="0" applyFont="1" applyBorder="1" applyAlignment="1">
      <alignment horizontal="right" vertical="center"/>
    </xf>
    <xf numFmtId="0" fontId="0" fillId="0" borderId="1" xfId="0" applyBorder="1">
      <alignment vertical="center"/>
    </xf>
    <xf numFmtId="0" fontId="9" fillId="5" borderId="1" xfId="0" applyFont="1" applyFill="1" applyBorder="1" applyAlignment="1" applyProtection="1">
      <alignment horizontal="center" vertical="center"/>
      <protection locked="0"/>
    </xf>
    <xf numFmtId="0" fontId="13" fillId="5" borderId="3" xfId="0" applyFont="1" applyFill="1" applyBorder="1" applyAlignment="1">
      <alignment vertical="center" wrapText="1"/>
    </xf>
    <xf numFmtId="0" fontId="13" fillId="4" borderId="3" xfId="0" applyFont="1" applyFill="1" applyBorder="1" applyAlignment="1">
      <alignment vertical="center" wrapText="1"/>
    </xf>
    <xf numFmtId="0" fontId="3" fillId="6" borderId="4" xfId="2" applyFill="1" applyBorder="1" applyAlignment="1">
      <alignment horizontal="center" vertical="center"/>
    </xf>
    <xf numFmtId="0" fontId="3" fillId="6" borderId="2" xfId="2" applyFill="1" applyBorder="1" applyAlignment="1">
      <alignment horizontal="center" vertical="center"/>
    </xf>
    <xf numFmtId="0" fontId="3" fillId="6" borderId="5" xfId="2" applyFill="1" applyBorder="1" applyAlignment="1">
      <alignment horizontal="center" vertical="center"/>
    </xf>
    <xf numFmtId="0" fontId="3" fillId="0" borderId="19" xfId="2" applyBorder="1" applyAlignment="1">
      <alignment horizontal="center" vertical="center" wrapText="1"/>
    </xf>
    <xf numFmtId="0" fontId="3" fillId="0" borderId="20" xfId="2" applyBorder="1" applyAlignment="1">
      <alignment horizontal="center" vertical="center" wrapText="1"/>
    </xf>
    <xf numFmtId="0" fontId="6" fillId="7" borderId="3" xfId="2" applyFont="1" applyFill="1" applyBorder="1" applyAlignment="1">
      <alignment horizontal="center" vertical="center" wrapText="1"/>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3" fillId="6" borderId="3" xfId="2" applyFill="1" applyBorder="1" applyAlignment="1">
      <alignment horizontal="center" vertical="center" wrapText="1"/>
    </xf>
    <xf numFmtId="0" fontId="3" fillId="0" borderId="4" xfId="2" applyBorder="1" applyAlignment="1">
      <alignment horizontal="right" vertical="center"/>
    </xf>
    <xf numFmtId="0" fontId="3" fillId="0" borderId="2" xfId="2" applyBorder="1" applyAlignment="1">
      <alignment horizontal="right"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7" borderId="4" xfId="2" applyFill="1" applyBorder="1" applyAlignment="1">
      <alignment horizontal="center" vertical="center" wrapText="1"/>
    </xf>
    <xf numFmtId="0" fontId="3" fillId="7" borderId="2" xfId="2" applyFill="1" applyBorder="1" applyAlignment="1">
      <alignment horizontal="center" vertical="center" wrapText="1"/>
    </xf>
    <xf numFmtId="0" fontId="3" fillId="7" borderId="5" xfId="2" applyFill="1" applyBorder="1" applyAlignment="1">
      <alignment horizontal="center" vertical="center" wrapText="1"/>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10" fillId="7" borderId="4" xfId="0" applyFont="1" applyFill="1" applyBorder="1" applyAlignment="1">
      <alignment horizontal="left" vertical="center"/>
    </xf>
    <xf numFmtId="0" fontId="10" fillId="7" borderId="2" xfId="0" applyFont="1" applyFill="1" applyBorder="1" applyAlignment="1">
      <alignment horizontal="left" vertical="center"/>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3" fillId="0" borderId="3" xfId="2" applyBorder="1" applyAlignment="1">
      <alignment horizontal="center" vertical="center" wrapText="1"/>
    </xf>
    <xf numFmtId="0" fontId="10" fillId="6" borderId="2" xfId="0" applyFont="1" applyFill="1" applyBorder="1" applyAlignment="1">
      <alignment horizontal="center" vertical="center"/>
    </xf>
    <xf numFmtId="0" fontId="3" fillId="6" borderId="4" xfId="2" applyFill="1" applyBorder="1" applyAlignment="1">
      <alignment horizontal="center" vertical="center" wrapText="1"/>
    </xf>
    <xf numFmtId="0" fontId="3" fillId="6" borderId="2" xfId="2" applyFill="1" applyBorder="1" applyAlignment="1">
      <alignment horizontal="center" vertical="center" wrapText="1"/>
    </xf>
    <xf numFmtId="0" fontId="3" fillId="6" borderId="5" xfId="2" applyFill="1" applyBorder="1" applyAlignment="1">
      <alignment horizontal="center" vertical="center" wrapText="1"/>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5" borderId="2" xfId="2" applyFill="1" applyBorder="1" applyAlignment="1" applyProtection="1">
      <alignment horizontal="center" vertical="center"/>
      <protection locked="0"/>
    </xf>
    <xf numFmtId="0" fontId="3" fillId="0" borderId="2" xfId="2" applyBorder="1" applyAlignment="1">
      <alignment horizontal="center" vertical="center"/>
    </xf>
    <xf numFmtId="0" fontId="3" fillId="0" borderId="5" xfId="2" applyBorder="1" applyAlignment="1">
      <alignment horizontal="center" vertical="center"/>
    </xf>
    <xf numFmtId="0" fontId="3" fillId="0" borderId="5" xfId="2" applyBorder="1" applyAlignment="1">
      <alignment horizontal="center" vertical="center" wrapText="1"/>
    </xf>
    <xf numFmtId="0" fontId="8" fillId="4" borderId="4" xfId="2" applyFont="1" applyFill="1" applyBorder="1" applyAlignment="1">
      <alignment horizontal="center" vertical="center" wrapText="1"/>
    </xf>
    <xf numFmtId="0" fontId="8" fillId="4" borderId="2" xfId="2" applyFont="1" applyFill="1" applyBorder="1" applyAlignment="1">
      <alignment horizontal="center" vertical="center" wrapText="1"/>
    </xf>
    <xf numFmtId="0" fontId="8" fillId="4" borderId="5" xfId="2" applyFont="1" applyFill="1" applyBorder="1" applyAlignment="1">
      <alignment horizontal="center" vertical="center" wrapText="1"/>
    </xf>
    <xf numFmtId="0" fontId="3" fillId="7" borderId="3" xfId="2" applyFill="1" applyBorder="1" applyAlignment="1">
      <alignment horizontal="center" vertical="center" wrapText="1"/>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Border="1" applyAlignment="1">
      <alignment horizontal="center" vertical="center"/>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10" fillId="0" borderId="3" xfId="0" applyFont="1" applyBorder="1" applyAlignment="1">
      <alignment horizontal="left" vertical="center"/>
    </xf>
    <xf numFmtId="0" fontId="10" fillId="4" borderId="3" xfId="0" applyFont="1" applyFill="1" applyBorder="1" applyAlignment="1">
      <alignment horizontal="center" vertical="center"/>
    </xf>
    <xf numFmtId="0" fontId="4" fillId="0" borderId="0" xfId="2" applyFont="1" applyAlignment="1">
      <alignment horizontal="center" vertical="center" wrapText="1"/>
    </xf>
    <xf numFmtId="0" fontId="3" fillId="0" borderId="1" xfId="2" applyBorder="1" applyAlignment="1">
      <alignment horizontal="left"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 xfId="0" applyFont="1" applyBorder="1" applyAlignment="1">
      <alignment horizontal="left" vertical="center"/>
    </xf>
    <xf numFmtId="0" fontId="10" fillId="0" borderId="10" xfId="0" applyFont="1" applyBorder="1" applyAlignment="1">
      <alignment horizontal="left" vertical="center"/>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0" fontId="16" fillId="4" borderId="2" xfId="0" applyFont="1" applyFill="1" applyBorder="1" applyAlignment="1">
      <alignment horizontal="left" vertical="center"/>
    </xf>
    <xf numFmtId="0" fontId="16" fillId="4" borderId="5" xfId="0" applyFont="1" applyFill="1" applyBorder="1" applyAlignment="1">
      <alignment horizontal="left" vertical="center"/>
    </xf>
    <xf numFmtId="0" fontId="11" fillId="2" borderId="19" xfId="2" applyFont="1" applyFill="1" applyBorder="1" applyAlignment="1">
      <alignment horizontal="center" vertical="center" wrapText="1"/>
    </xf>
    <xf numFmtId="0" fontId="11" fillId="2" borderId="20" xfId="2" applyFont="1" applyFill="1" applyBorder="1" applyAlignment="1">
      <alignment horizontal="center" vertical="center" wrapText="1"/>
    </xf>
    <xf numFmtId="3" fontId="14" fillId="4" borderId="1" xfId="0" applyNumberFormat="1" applyFont="1" applyFill="1" applyBorder="1" applyAlignment="1">
      <alignment horizontal="right" vertical="center"/>
    </xf>
    <xf numFmtId="0" fontId="14" fillId="4" borderId="1" xfId="0" applyFont="1" applyFill="1" applyBorder="1" applyAlignment="1">
      <alignment horizontal="right" vertical="center"/>
    </xf>
    <xf numFmtId="3" fontId="14" fillId="0" borderId="1" xfId="0" applyNumberFormat="1" applyFont="1" applyBorder="1" applyAlignment="1">
      <alignment horizontal="right" vertical="center"/>
    </xf>
    <xf numFmtId="0" fontId="14" fillId="0" borderId="1" xfId="0" applyFont="1" applyBorder="1" applyAlignment="1">
      <alignment horizontal="right" vertical="center"/>
    </xf>
    <xf numFmtId="176" fontId="19" fillId="6" borderId="2" xfId="0" applyNumberFormat="1" applyFont="1" applyFill="1" applyBorder="1" applyAlignment="1">
      <alignment horizontal="left" vertical="center"/>
    </xf>
    <xf numFmtId="176" fontId="19" fillId="6" borderId="5" xfId="0" applyNumberFormat="1" applyFont="1" applyFill="1" applyBorder="1" applyAlignment="1">
      <alignment horizontal="left" vertical="center"/>
    </xf>
    <xf numFmtId="0" fontId="9" fillId="4" borderId="2" xfId="0" applyFont="1" applyFill="1" applyBorder="1" applyAlignment="1">
      <alignment horizontal="center" vertical="center"/>
    </xf>
    <xf numFmtId="38" fontId="14" fillId="4" borderId="1" xfId="1" applyFont="1" applyFill="1" applyBorder="1" applyAlignment="1" applyProtection="1">
      <alignment horizontal="right" vertical="center"/>
    </xf>
    <xf numFmtId="38" fontId="9" fillId="4" borderId="3" xfId="0" applyNumberFormat="1" applyFont="1" applyFill="1" applyBorder="1" applyAlignment="1">
      <alignment horizontal="center" vertical="center"/>
    </xf>
    <xf numFmtId="0" fontId="9" fillId="4" borderId="3" xfId="0" applyFont="1" applyFill="1" applyBorder="1" applyAlignment="1">
      <alignment horizontal="center" vertical="center"/>
    </xf>
    <xf numFmtId="38" fontId="9" fillId="4" borderId="27" xfId="0" applyNumberFormat="1" applyFont="1" applyFill="1" applyBorder="1" applyAlignment="1">
      <alignment horizontal="center" vertical="center"/>
    </xf>
    <xf numFmtId="0" fontId="9" fillId="4" borderId="27" xfId="0" applyFont="1" applyFill="1" applyBorder="1" applyAlignment="1">
      <alignment horizontal="center" vertical="center"/>
    </xf>
    <xf numFmtId="0" fontId="22" fillId="0" borderId="24" xfId="0" applyFont="1" applyBorder="1" applyAlignment="1">
      <alignment horizontal="left" vertical="center"/>
    </xf>
    <xf numFmtId="0" fontId="22" fillId="0" borderId="25"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38" fontId="0" fillId="4" borderId="4" xfId="1" applyFont="1" applyFill="1" applyBorder="1" applyAlignment="1" applyProtection="1">
      <alignment horizontal="center" vertical="center"/>
    </xf>
    <xf numFmtId="38" fontId="0" fillId="4" borderId="2" xfId="1" applyFont="1" applyFill="1" applyBorder="1" applyAlignment="1" applyProtection="1">
      <alignment horizontal="center" vertical="center"/>
    </xf>
    <xf numFmtId="38" fontId="0" fillId="4" borderId="5" xfId="1" applyFont="1" applyFill="1" applyBorder="1" applyAlignment="1" applyProtection="1">
      <alignment horizontal="center" vertical="center"/>
    </xf>
    <xf numFmtId="0" fontId="9" fillId="0" borderId="4" xfId="0" applyFont="1" applyBorder="1" applyAlignment="1">
      <alignment horizontal="left" vertical="center"/>
    </xf>
    <xf numFmtId="0" fontId="9" fillId="0" borderId="11" xfId="0" applyFont="1" applyBorder="1" applyAlignment="1">
      <alignment horizontal="left" vertical="center"/>
    </xf>
    <xf numFmtId="0" fontId="9" fillId="0" borderId="3" xfId="0" applyFont="1" applyBorder="1" applyAlignment="1">
      <alignment horizontal="left" vertical="center"/>
    </xf>
    <xf numFmtId="3" fontId="0" fillId="4" borderId="12" xfId="0" applyNumberFormat="1"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center" vertical="center"/>
    </xf>
    <xf numFmtId="49" fontId="9" fillId="0" borderId="9"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10" xfId="0" applyNumberFormat="1" applyFont="1" applyBorder="1" applyAlignment="1">
      <alignment horizontal="center" vertical="center"/>
    </xf>
    <xf numFmtId="38" fontId="0" fillId="4" borderId="6" xfId="1" applyFont="1" applyFill="1" applyBorder="1" applyAlignment="1" applyProtection="1">
      <alignment horizontal="center" vertical="center"/>
    </xf>
    <xf numFmtId="38" fontId="0" fillId="4" borderId="7" xfId="1" applyFont="1" applyFill="1" applyBorder="1" applyAlignment="1" applyProtection="1">
      <alignment horizontal="center" vertical="center"/>
    </xf>
    <xf numFmtId="38" fontId="0" fillId="4" borderId="8" xfId="1" applyFont="1" applyFill="1" applyBorder="1" applyAlignment="1" applyProtection="1">
      <alignment horizontal="center" vertical="center"/>
    </xf>
    <xf numFmtId="0" fontId="9" fillId="6" borderId="3" xfId="0" applyFont="1" applyFill="1" applyBorder="1" applyAlignment="1">
      <alignment horizontal="left" vertical="center"/>
    </xf>
    <xf numFmtId="0" fontId="9" fillId="0" borderId="0" xfId="0" applyFont="1">
      <alignment vertical="center"/>
    </xf>
    <xf numFmtId="0" fontId="8" fillId="5" borderId="4" xfId="2" applyFont="1" applyFill="1" applyBorder="1" applyAlignment="1" applyProtection="1">
      <alignment horizontal="center" vertical="center" wrapText="1"/>
      <protection locked="0"/>
    </xf>
    <xf numFmtId="0" fontId="8" fillId="5" borderId="2" xfId="2" applyFont="1" applyFill="1" applyBorder="1" applyAlignment="1" applyProtection="1">
      <alignment horizontal="center" vertical="center" wrapText="1"/>
      <protection locked="0"/>
    </xf>
    <xf numFmtId="0" fontId="8" fillId="5" borderId="5" xfId="2" applyFont="1" applyFill="1" applyBorder="1" applyAlignment="1" applyProtection="1">
      <alignment horizontal="center" vertical="center" wrapText="1"/>
      <protection locked="0"/>
    </xf>
    <xf numFmtId="38" fontId="0" fillId="4" borderId="3" xfId="1" applyFont="1" applyFill="1" applyBorder="1" applyAlignment="1" applyProtection="1">
      <alignment horizontal="center" vertical="center"/>
    </xf>
    <xf numFmtId="3" fontId="0" fillId="4" borderId="27" xfId="0" applyNumberFormat="1" applyFill="1" applyBorder="1" applyAlignment="1">
      <alignment horizontal="center" vertical="center"/>
    </xf>
    <xf numFmtId="0" fontId="0" fillId="4" borderId="27" xfId="0" applyFill="1" applyBorder="1" applyAlignment="1">
      <alignment horizontal="center" vertical="center"/>
    </xf>
    <xf numFmtId="0" fontId="17" fillId="0" borderId="3" xfId="0" applyFont="1" applyBorder="1" applyAlignment="1">
      <alignment horizontal="left" vertical="center"/>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0" fillId="0" borderId="3" xfId="0" applyBorder="1" applyAlignment="1">
      <alignment horizontal="center" vertical="center"/>
    </xf>
    <xf numFmtId="0" fontId="9" fillId="0" borderId="3" xfId="0" applyFont="1" applyBorder="1" applyAlignment="1">
      <alignment horizontal="center" vertical="center"/>
    </xf>
    <xf numFmtId="0" fontId="9" fillId="5" borderId="2" xfId="0" applyFont="1" applyFill="1" applyBorder="1" applyAlignment="1" applyProtection="1">
      <alignment horizontal="center" vertical="center"/>
      <protection locked="0"/>
    </xf>
    <xf numFmtId="14" fontId="9" fillId="5" borderId="2" xfId="0" applyNumberFormat="1" applyFont="1" applyFill="1" applyBorder="1" applyAlignment="1" applyProtection="1">
      <alignment horizontal="center" vertical="center"/>
      <protection locked="0"/>
    </xf>
    <xf numFmtId="14" fontId="9" fillId="5" borderId="5" xfId="0" applyNumberFormat="1" applyFont="1" applyFill="1" applyBorder="1" applyAlignment="1" applyProtection="1">
      <alignment horizontal="center" vertical="center"/>
      <protection locked="0"/>
    </xf>
    <xf numFmtId="0" fontId="18" fillId="0" borderId="2" xfId="0" applyFont="1" applyBorder="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3" fillId="5" borderId="4"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wrapText="1"/>
      <protection locked="0"/>
    </xf>
    <xf numFmtId="0" fontId="3" fillId="5" borderId="5" xfId="2"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5" borderId="2" xfId="0" applyFill="1" applyBorder="1" applyAlignment="1">
      <alignment horizontal="left" vertical="center"/>
    </xf>
    <xf numFmtId="0" fontId="0" fillId="5" borderId="5" xfId="0" applyFill="1" applyBorder="1" applyAlignment="1">
      <alignment horizontal="left" vertical="center"/>
    </xf>
    <xf numFmtId="0" fontId="0" fillId="5" borderId="1" xfId="0" applyFill="1" applyBorder="1" applyAlignment="1">
      <alignment horizontal="left" vertical="center"/>
    </xf>
    <xf numFmtId="0" fontId="21" fillId="5" borderId="1" xfId="0" applyFont="1" applyFill="1" applyBorder="1" applyAlignment="1">
      <alignment horizontal="left" vertical="center"/>
    </xf>
    <xf numFmtId="0" fontId="21" fillId="5" borderId="10" xfId="0" applyFont="1" applyFill="1" applyBorder="1" applyAlignment="1">
      <alignment horizontal="left" vertical="center"/>
    </xf>
    <xf numFmtId="0" fontId="0" fillId="5" borderId="9"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4" fillId="0" borderId="1" xfId="2" applyFont="1" applyBorder="1" applyAlignment="1">
      <alignment horizontal="center" vertical="center"/>
    </xf>
    <xf numFmtId="0" fontId="6" fillId="5" borderId="7" xfId="2" applyFont="1" applyFill="1" applyBorder="1" applyAlignment="1">
      <alignment horizontal="left" vertical="center"/>
    </xf>
    <xf numFmtId="0" fontId="6" fillId="5" borderId="2" xfId="2" applyFont="1" applyFill="1" applyBorder="1" applyAlignment="1">
      <alignment horizontal="left" vertical="center"/>
    </xf>
    <xf numFmtId="14" fontId="6" fillId="5" borderId="2" xfId="2" applyNumberFormat="1" applyFont="1" applyFill="1" applyBorder="1" applyAlignment="1">
      <alignment horizontal="right" vertical="center"/>
    </xf>
    <xf numFmtId="14" fontId="6" fillId="5" borderId="2" xfId="2" applyNumberFormat="1" applyFont="1" applyFill="1" applyBorder="1" applyAlignment="1" applyProtection="1">
      <alignment horizontal="center" vertical="center"/>
      <protection locked="0"/>
    </xf>
    <xf numFmtId="38" fontId="0" fillId="4" borderId="28" xfId="1" applyFont="1" applyFill="1" applyBorder="1" applyAlignment="1" applyProtection="1">
      <alignment horizontal="center" vertical="center"/>
    </xf>
    <xf numFmtId="3" fontId="0" fillId="4" borderId="11" xfId="0" applyNumberFormat="1" applyFill="1" applyBorder="1" applyAlignment="1">
      <alignment horizontal="center" vertical="center"/>
    </xf>
    <xf numFmtId="0" fontId="0" fillId="4" borderId="11" xfId="0" applyFill="1" applyBorder="1" applyAlignment="1">
      <alignment horizontal="center" vertical="center"/>
    </xf>
    <xf numFmtId="38"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9" fillId="0" borderId="21" xfId="0" applyFont="1" applyBorder="1" applyAlignment="1">
      <alignment horizontal="right"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49" fontId="9" fillId="0" borderId="21" xfId="0" applyNumberFormat="1" applyFont="1" applyBorder="1" applyAlignment="1">
      <alignment horizontal="left" vertical="center"/>
    </xf>
    <xf numFmtId="49" fontId="9" fillId="0" borderId="22" xfId="0" applyNumberFormat="1" applyFont="1" applyBorder="1" applyAlignment="1">
      <alignment horizontal="left" vertical="center"/>
    </xf>
    <xf numFmtId="49" fontId="9" fillId="0" borderId="23" xfId="0" applyNumberFormat="1" applyFont="1" applyBorder="1" applyAlignment="1">
      <alignment horizontal="left"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49" fontId="9" fillId="0" borderId="4" xfId="0" applyNumberFormat="1" applyFont="1" applyBorder="1" applyAlignment="1">
      <alignment horizontal="left" vertical="center"/>
    </xf>
    <xf numFmtId="49" fontId="9" fillId="0" borderId="2" xfId="0" applyNumberFormat="1" applyFont="1" applyBorder="1" applyAlignment="1">
      <alignment horizontal="left" vertical="center"/>
    </xf>
    <xf numFmtId="49" fontId="9" fillId="0" borderId="5" xfId="0" applyNumberFormat="1" applyFont="1" applyBorder="1" applyAlignment="1">
      <alignment horizontal="left" vertical="center"/>
    </xf>
    <xf numFmtId="0" fontId="9" fillId="0" borderId="24" xfId="0" applyFont="1" applyBorder="1" applyAlignment="1">
      <alignment horizontal="right" vertical="center"/>
    </xf>
    <xf numFmtId="0" fontId="9" fillId="0" borderId="25" xfId="0" applyFont="1" applyBorder="1" applyAlignment="1">
      <alignment horizontal="right" vertical="center"/>
    </xf>
    <xf numFmtId="0" fontId="9" fillId="0" borderId="26" xfId="0" applyFont="1" applyBorder="1" applyAlignment="1">
      <alignment horizontal="right" vertical="center"/>
    </xf>
    <xf numFmtId="49" fontId="9" fillId="0" borderId="28" xfId="0" applyNumberFormat="1" applyFont="1" applyBorder="1" applyAlignment="1">
      <alignment horizontal="left" vertical="center"/>
    </xf>
    <xf numFmtId="0" fontId="9" fillId="0" borderId="9" xfId="0" applyFont="1" applyBorder="1" applyAlignment="1">
      <alignment horizontal="right" vertical="center"/>
    </xf>
    <xf numFmtId="0" fontId="9" fillId="0" borderId="1" xfId="0" applyFont="1" applyBorder="1" applyAlignment="1">
      <alignment horizontal="right" vertical="center"/>
    </xf>
    <xf numFmtId="0" fontId="9" fillId="0" borderId="10" xfId="0" applyFont="1" applyBorder="1" applyAlignment="1">
      <alignment horizontal="right" vertical="center"/>
    </xf>
    <xf numFmtId="49" fontId="9" fillId="0" borderId="9" xfId="0" applyNumberFormat="1" applyFont="1" applyBorder="1" applyAlignment="1">
      <alignment horizontal="left" vertical="center"/>
    </xf>
    <xf numFmtId="49" fontId="9" fillId="0" borderId="1" xfId="0" applyNumberFormat="1" applyFont="1" applyBorder="1" applyAlignment="1">
      <alignment horizontal="left" vertical="center"/>
    </xf>
    <xf numFmtId="49" fontId="9" fillId="0" borderId="10" xfId="0" applyNumberFormat="1" applyFont="1" applyBorder="1" applyAlignment="1">
      <alignment horizontal="left" vertical="center"/>
    </xf>
    <xf numFmtId="0" fontId="19" fillId="6" borderId="4" xfId="0" applyFont="1" applyFill="1" applyBorder="1" applyAlignment="1">
      <alignment horizontal="left" vertical="center"/>
    </xf>
    <xf numFmtId="0" fontId="19" fillId="6" borderId="2" xfId="0" applyFont="1" applyFill="1" applyBorder="1" applyAlignment="1">
      <alignment horizontal="left" vertical="center"/>
    </xf>
    <xf numFmtId="0" fontId="19" fillId="0" borderId="4" xfId="0" applyFont="1" applyBorder="1" applyAlignment="1">
      <alignment horizontal="left" vertical="center"/>
    </xf>
    <xf numFmtId="0" fontId="19" fillId="0" borderId="2" xfId="0" applyFont="1" applyBorder="1" applyAlignment="1">
      <alignment horizontal="left" vertical="center"/>
    </xf>
    <xf numFmtId="38" fontId="9" fillId="4" borderId="11" xfId="1" applyFont="1" applyFill="1" applyBorder="1" applyAlignment="1" applyProtection="1">
      <alignment horizontal="center" vertical="center"/>
    </xf>
    <xf numFmtId="0" fontId="9" fillId="7" borderId="3" xfId="0" applyFont="1" applyFill="1" applyBorder="1" applyAlignment="1">
      <alignment horizontal="left" vertical="center" wrapText="1"/>
    </xf>
    <xf numFmtId="38" fontId="9" fillId="4" borderId="3" xfId="1" applyFont="1" applyFill="1" applyBorder="1" applyAlignment="1" applyProtection="1">
      <alignment horizontal="center" vertical="center"/>
    </xf>
    <xf numFmtId="0" fontId="9" fillId="7" borderId="3" xfId="0" applyFont="1" applyFill="1" applyBorder="1" applyAlignment="1">
      <alignment horizontal="left" vertical="center"/>
    </xf>
    <xf numFmtId="38" fontId="9" fillId="4" borderId="2" xfId="1" applyFont="1" applyFill="1" applyBorder="1" applyAlignment="1" applyProtection="1">
      <alignment horizontal="center" vertical="center"/>
    </xf>
    <xf numFmtId="38" fontId="9" fillId="4" borderId="21" xfId="1" applyFont="1" applyFill="1" applyBorder="1" applyAlignment="1" applyProtection="1">
      <alignment horizontal="center" vertical="center"/>
    </xf>
    <xf numFmtId="38" fontId="9" fillId="4" borderId="22" xfId="1" applyFont="1" applyFill="1" applyBorder="1" applyAlignment="1" applyProtection="1">
      <alignment horizontal="center" vertical="center"/>
    </xf>
    <xf numFmtId="38" fontId="9" fillId="4" borderId="23" xfId="1" applyFont="1" applyFill="1" applyBorder="1" applyAlignment="1" applyProtection="1">
      <alignment horizontal="center"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24"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left" vertical="center"/>
    </xf>
    <xf numFmtId="0" fontId="9" fillId="0" borderId="10" xfId="0" applyFont="1" applyBorder="1" applyAlignment="1">
      <alignment horizontal="left" vertical="center"/>
    </xf>
    <xf numFmtId="38" fontId="9" fillId="4" borderId="22" xfId="0" applyNumberFormat="1" applyFont="1" applyFill="1" applyBorder="1" applyAlignment="1">
      <alignment horizontal="center" vertical="center"/>
    </xf>
    <xf numFmtId="0" fontId="9" fillId="0" borderId="23" xfId="0" applyFont="1" applyBorder="1" applyAlignment="1">
      <alignment horizontal="left" vertical="center"/>
    </xf>
    <xf numFmtId="38" fontId="9" fillId="4" borderId="25" xfId="0" applyNumberFormat="1" applyFont="1" applyFill="1" applyBorder="1" applyAlignment="1">
      <alignment horizontal="center" vertical="center"/>
    </xf>
    <xf numFmtId="38" fontId="0" fillId="4" borderId="21" xfId="1" applyFont="1" applyFill="1" applyBorder="1" applyAlignment="1" applyProtection="1">
      <alignment horizontal="center" vertical="center"/>
    </xf>
    <xf numFmtId="38" fontId="0" fillId="4" borderId="22" xfId="1" applyFont="1" applyFill="1" applyBorder="1" applyAlignment="1" applyProtection="1">
      <alignment horizontal="center" vertical="center"/>
    </xf>
    <xf numFmtId="38" fontId="0" fillId="4" borderId="23" xfId="1" applyFont="1" applyFill="1" applyBorder="1" applyAlignment="1" applyProtection="1">
      <alignment horizontal="center" vertical="center"/>
    </xf>
    <xf numFmtId="38" fontId="0" fillId="4" borderId="24" xfId="1" applyFont="1" applyFill="1" applyBorder="1" applyAlignment="1" applyProtection="1">
      <alignment horizontal="center" vertical="center"/>
    </xf>
    <xf numFmtId="38" fontId="0" fillId="4" borderId="25" xfId="1" applyFont="1" applyFill="1" applyBorder="1" applyAlignment="1" applyProtection="1">
      <alignment horizontal="center" vertical="center"/>
    </xf>
    <xf numFmtId="38" fontId="0" fillId="4" borderId="26" xfId="1" applyFont="1" applyFill="1" applyBorder="1" applyAlignment="1" applyProtection="1">
      <alignment horizontal="center" vertical="center"/>
    </xf>
    <xf numFmtId="38" fontId="0" fillId="4" borderId="9" xfId="0" applyNumberFormat="1" applyFill="1" applyBorder="1" applyAlignment="1">
      <alignment horizontal="center" vertical="center"/>
    </xf>
    <xf numFmtId="38" fontId="0" fillId="4" borderId="1" xfId="0" applyNumberFormat="1" applyFill="1" applyBorder="1" applyAlignment="1">
      <alignment horizontal="center" vertical="center"/>
    </xf>
    <xf numFmtId="38" fontId="0" fillId="4" borderId="10" xfId="0" applyNumberFormat="1" applyFill="1" applyBorder="1" applyAlignment="1">
      <alignment horizontal="center"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18" fillId="7" borderId="4"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9" fillId="7" borderId="2" xfId="0" applyFont="1" applyFill="1" applyBorder="1">
      <alignment vertical="center"/>
    </xf>
    <xf numFmtId="0" fontId="9" fillId="7" borderId="5" xfId="0" applyFont="1" applyFill="1" applyBorder="1">
      <alignment vertical="center"/>
    </xf>
    <xf numFmtId="0" fontId="9" fillId="7" borderId="2" xfId="0" applyFont="1" applyFill="1" applyBorder="1" applyAlignment="1">
      <alignment horizontal="center" vertical="center" wrapText="1"/>
    </xf>
    <xf numFmtId="0" fontId="9" fillId="7" borderId="5" xfId="0" applyFont="1" applyFill="1" applyBorder="1" applyAlignment="1">
      <alignment horizontal="center" vertical="center" wrapText="1"/>
    </xf>
    <xf numFmtId="49" fontId="9" fillId="0" borderId="6"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8" xfId="0" applyNumberFormat="1" applyFont="1" applyBorder="1" applyAlignment="1">
      <alignment horizontal="left"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23" xfId="0"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400050</xdr:colOff>
      <xdr:row>0</xdr:row>
      <xdr:rowOff>104775</xdr:rowOff>
    </xdr:from>
    <xdr:to>
      <xdr:col>35</xdr:col>
      <xdr:colOff>236161</xdr:colOff>
      <xdr:row>3</xdr:row>
      <xdr:rowOff>50346</xdr:rowOff>
    </xdr:to>
    <xdr:sp macro="" textlink="">
      <xdr:nvSpPr>
        <xdr:cNvPr id="5" name="角丸四角形吹き出し 3">
          <a:extLst>
            <a:ext uri="{FF2B5EF4-FFF2-40B4-BE49-F238E27FC236}">
              <a16:creationId xmlns:a16="http://schemas.microsoft.com/office/drawing/2014/main" id="{4E7E994F-E9D0-4FB5-B8BD-3404A617ADC2}"/>
            </a:ext>
          </a:extLst>
        </xdr:cNvPr>
        <xdr:cNvSpPr/>
      </xdr:nvSpPr>
      <xdr:spPr>
        <a:xfrm>
          <a:off x="7200900" y="104775"/>
          <a:ext cx="2884111" cy="536121"/>
        </a:xfrm>
        <a:prstGeom prst="wedgeRoundRectCallout">
          <a:avLst>
            <a:gd name="adj1" fmla="val -54852"/>
            <a:gd name="adj2" fmla="val -235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整理番号を入力し、</a:t>
          </a:r>
          <a:endParaRPr kumimoji="1" lang="en-US" altLang="ja-JP" sz="1100"/>
        </a:p>
        <a:p>
          <a:pPr algn="l"/>
          <a:r>
            <a:rPr kumimoji="1" lang="ja-JP" altLang="en-US" sz="1100"/>
            <a:t>該当する項目を選択して■を表示してください</a:t>
          </a:r>
        </a:p>
      </xdr:txBody>
    </xdr:sp>
    <xdr:clientData/>
  </xdr:twoCellAnchor>
  <xdr:twoCellAnchor>
    <xdr:from>
      <xdr:col>30</xdr:col>
      <xdr:colOff>457200</xdr:colOff>
      <xdr:row>4</xdr:row>
      <xdr:rowOff>161925</xdr:rowOff>
    </xdr:from>
    <xdr:to>
      <xdr:col>35</xdr:col>
      <xdr:colOff>192617</xdr:colOff>
      <xdr:row>5</xdr:row>
      <xdr:rowOff>192163</xdr:rowOff>
    </xdr:to>
    <xdr:sp macro="" textlink="">
      <xdr:nvSpPr>
        <xdr:cNvPr id="6" name="角丸四角形吹き出し 1">
          <a:extLst>
            <a:ext uri="{FF2B5EF4-FFF2-40B4-BE49-F238E27FC236}">
              <a16:creationId xmlns:a16="http://schemas.microsoft.com/office/drawing/2014/main" id="{82A37B80-447D-4A4E-9FE7-D9A11F9AD8EB}"/>
            </a:ext>
          </a:extLst>
        </xdr:cNvPr>
        <xdr:cNvSpPr/>
      </xdr:nvSpPr>
      <xdr:spPr>
        <a:xfrm>
          <a:off x="7258050" y="1076325"/>
          <a:ext cx="2783417" cy="354088"/>
        </a:xfrm>
        <a:prstGeom prst="wedgeRoundRectCallout">
          <a:avLst>
            <a:gd name="adj1" fmla="val -54178"/>
            <a:gd name="adj2" fmla="val -1469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409575</xdr:colOff>
      <xdr:row>28</xdr:row>
      <xdr:rowOff>38100</xdr:rowOff>
    </xdr:from>
    <xdr:to>
      <xdr:col>38</xdr:col>
      <xdr:colOff>47523</xdr:colOff>
      <xdr:row>29</xdr:row>
      <xdr:rowOff>80281</xdr:rowOff>
    </xdr:to>
    <xdr:sp macro="" textlink="">
      <xdr:nvSpPr>
        <xdr:cNvPr id="7" name="角丸四角形吹き出し 4">
          <a:extLst>
            <a:ext uri="{FF2B5EF4-FFF2-40B4-BE49-F238E27FC236}">
              <a16:creationId xmlns:a16="http://schemas.microsoft.com/office/drawing/2014/main" id="{CC6578F8-8AFF-4070-978F-09805BC24D8C}"/>
            </a:ext>
          </a:extLst>
        </xdr:cNvPr>
        <xdr:cNvSpPr/>
      </xdr:nvSpPr>
      <xdr:spPr>
        <a:xfrm>
          <a:off x="7210425" y="5772150"/>
          <a:ext cx="4514748" cy="366031"/>
        </a:xfrm>
        <a:prstGeom prst="wedgeRoundRectCallout">
          <a:avLst>
            <a:gd name="adj1" fmla="val -53388"/>
            <a:gd name="adj2" fmla="val -2276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CRC</a:t>
          </a:r>
          <a:r>
            <a:rPr kumimoji="1" lang="ja-JP" altLang="en-US" sz="1100"/>
            <a:t>業務を</a:t>
          </a:r>
          <a:r>
            <a:rPr kumimoji="1" lang="en-US" altLang="ja-JP" sz="1100"/>
            <a:t>SMO</a:t>
          </a:r>
          <a:r>
            <a:rPr kumimoji="1" lang="ja-JP" altLang="en-US" sz="1100"/>
            <a:t>に委託する場合は、［</a:t>
          </a:r>
          <a:r>
            <a:rPr kumimoji="1" lang="en-US" altLang="ja-JP" sz="1100"/>
            <a:t>SMO</a:t>
          </a:r>
          <a:r>
            <a:rPr kumimoji="1" lang="ja-JP" altLang="en-US" sz="1100"/>
            <a:t>委託あり］を</a:t>
          </a:r>
          <a:r>
            <a:rPr kumimoji="1" lang="ja-JP" altLang="ja-JP" sz="1100">
              <a:solidFill>
                <a:schemeClr val="dk1"/>
              </a:solidFill>
              <a:effectLst/>
              <a:latin typeface="+mn-lt"/>
              <a:ea typeface="+mn-ea"/>
              <a:cs typeface="+mn-cs"/>
            </a:rPr>
            <a:t>■</a:t>
          </a:r>
          <a:r>
            <a:rPr kumimoji="1" lang="ja-JP" altLang="en-US" sz="1100"/>
            <a:t>に変えてください。</a:t>
          </a:r>
        </a:p>
      </xdr:txBody>
    </xdr:sp>
    <xdr:clientData/>
  </xdr:twoCellAnchor>
  <xdr:twoCellAnchor>
    <xdr:from>
      <xdr:col>30</xdr:col>
      <xdr:colOff>419100</xdr:colOff>
      <xdr:row>19</xdr:row>
      <xdr:rowOff>9525</xdr:rowOff>
    </xdr:from>
    <xdr:to>
      <xdr:col>38</xdr:col>
      <xdr:colOff>522715</xdr:colOff>
      <xdr:row>20</xdr:row>
      <xdr:rowOff>140254</xdr:rowOff>
    </xdr:to>
    <xdr:sp macro="" textlink="">
      <xdr:nvSpPr>
        <xdr:cNvPr id="8" name="角丸四角形吹き出し 4">
          <a:extLst>
            <a:ext uri="{FF2B5EF4-FFF2-40B4-BE49-F238E27FC236}">
              <a16:creationId xmlns:a16="http://schemas.microsoft.com/office/drawing/2014/main" id="{2ABEE122-99C7-4294-B46C-E3787E621988}"/>
            </a:ext>
          </a:extLst>
        </xdr:cNvPr>
        <xdr:cNvSpPr/>
      </xdr:nvSpPr>
      <xdr:spPr>
        <a:xfrm>
          <a:off x="7219950" y="3895725"/>
          <a:ext cx="4980415" cy="302179"/>
        </a:xfrm>
        <a:prstGeom prst="wedgeRoundRectCallout">
          <a:avLst>
            <a:gd name="adj1" fmla="val -52532"/>
            <a:gd name="adj2" fmla="val -1480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治験事務局業務を</a:t>
          </a:r>
          <a:r>
            <a:rPr kumimoji="1" lang="en-US" altLang="ja-JP" sz="1100"/>
            <a:t>SMO</a:t>
          </a:r>
          <a:r>
            <a:rPr kumimoji="1" lang="ja-JP" altLang="en-US" sz="1100"/>
            <a:t>に委託する場合は、［</a:t>
          </a:r>
          <a:r>
            <a:rPr kumimoji="1" lang="en-US" altLang="ja-JP" sz="1100"/>
            <a:t>SMO</a:t>
          </a:r>
          <a:r>
            <a:rPr kumimoji="1" lang="ja-JP" altLang="en-US" sz="1100"/>
            <a:t>委託あり］を</a:t>
          </a:r>
          <a:r>
            <a:rPr kumimoji="1" lang="ja-JP" altLang="ja-JP" sz="1100">
              <a:solidFill>
                <a:schemeClr val="dk1"/>
              </a:solidFill>
              <a:effectLst/>
              <a:latin typeface="+mn-lt"/>
              <a:ea typeface="+mn-ea"/>
              <a:cs typeface="+mn-cs"/>
            </a:rPr>
            <a:t>■</a:t>
          </a:r>
          <a:r>
            <a:rPr kumimoji="1" lang="ja-JP" altLang="en-US" sz="1100"/>
            <a:t>に変えてください。</a:t>
          </a:r>
        </a:p>
      </xdr:txBody>
    </xdr:sp>
    <xdr:clientData/>
  </xdr:twoCellAnchor>
  <xdr:twoCellAnchor>
    <xdr:from>
      <xdr:col>30</xdr:col>
      <xdr:colOff>447675</xdr:colOff>
      <xdr:row>9</xdr:row>
      <xdr:rowOff>152400</xdr:rowOff>
    </xdr:from>
    <xdr:to>
      <xdr:col>38</xdr:col>
      <xdr:colOff>545646</xdr:colOff>
      <xdr:row>11</xdr:row>
      <xdr:rowOff>115107</xdr:rowOff>
    </xdr:to>
    <xdr:sp macro="" textlink="">
      <xdr:nvSpPr>
        <xdr:cNvPr id="9" name="角丸四角形吹き出し 4">
          <a:extLst>
            <a:ext uri="{FF2B5EF4-FFF2-40B4-BE49-F238E27FC236}">
              <a16:creationId xmlns:a16="http://schemas.microsoft.com/office/drawing/2014/main" id="{09FBE9A2-E15A-4808-93F0-A401388BF481}"/>
            </a:ext>
          </a:extLst>
        </xdr:cNvPr>
        <xdr:cNvSpPr/>
      </xdr:nvSpPr>
      <xdr:spPr>
        <a:xfrm>
          <a:off x="7248525" y="2324100"/>
          <a:ext cx="4974771" cy="305607"/>
        </a:xfrm>
        <a:prstGeom prst="wedgeRoundRectCallout">
          <a:avLst>
            <a:gd name="adj1" fmla="val -53037"/>
            <a:gd name="adj2" fmla="val -1903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セントラル</a:t>
          </a:r>
          <a:r>
            <a:rPr kumimoji="1" lang="en-US" altLang="ja-JP" sz="1100"/>
            <a:t>IRB</a:t>
          </a:r>
          <a:r>
            <a:rPr kumimoji="1" lang="ja-JP" altLang="en-US" sz="1100"/>
            <a:t>を利用される場合は、［外部</a:t>
          </a:r>
          <a:r>
            <a:rPr kumimoji="1" lang="en-US" altLang="ja-JP" sz="1100"/>
            <a:t>IRB</a:t>
          </a:r>
          <a:r>
            <a:rPr kumimoji="1" lang="ja-JP" altLang="en-US" sz="1100"/>
            <a:t>に審査を委託］を■に変えてください。</a:t>
          </a:r>
        </a:p>
      </xdr:txBody>
    </xdr:sp>
    <xdr:clientData/>
  </xdr:twoCellAnchor>
  <xdr:twoCellAnchor>
    <xdr:from>
      <xdr:col>30</xdr:col>
      <xdr:colOff>457200</xdr:colOff>
      <xdr:row>61</xdr:row>
      <xdr:rowOff>47625</xdr:rowOff>
    </xdr:from>
    <xdr:to>
      <xdr:col>37</xdr:col>
      <xdr:colOff>124582</xdr:colOff>
      <xdr:row>64</xdr:row>
      <xdr:rowOff>53824</xdr:rowOff>
    </xdr:to>
    <xdr:sp macro="" textlink="">
      <xdr:nvSpPr>
        <xdr:cNvPr id="10" name="角丸四角形吹き出し 6">
          <a:extLst>
            <a:ext uri="{FF2B5EF4-FFF2-40B4-BE49-F238E27FC236}">
              <a16:creationId xmlns:a16="http://schemas.microsoft.com/office/drawing/2014/main" id="{E005C092-04CC-4FE5-98E8-FF05C3C6F1DF}"/>
            </a:ext>
          </a:extLst>
        </xdr:cNvPr>
        <xdr:cNvSpPr/>
      </xdr:nvSpPr>
      <xdr:spPr>
        <a:xfrm>
          <a:off x="7258050" y="11439525"/>
          <a:ext cx="3934582" cy="530074"/>
        </a:xfrm>
        <a:prstGeom prst="wedgeRoundRectCallout">
          <a:avLst>
            <a:gd name="adj1" fmla="val -53843"/>
            <a:gd name="adj2" fmla="val -1959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endParaRPr kumimoji="1" lang="en-US" altLang="ja-JP" sz="1100"/>
        </a:p>
        <a:p>
          <a:pPr algn="l"/>
          <a:r>
            <a:rPr kumimoji="1" lang="ja-JP" altLang="en-US" sz="1100"/>
            <a:t>ブロック検体の場合は、必要なスライド枚数に換算してください。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7"/>
  <sheetViews>
    <sheetView tabSelected="1" workbookViewId="0">
      <selection activeCell="B1" sqref="B1"/>
    </sheetView>
  </sheetViews>
  <sheetFormatPr defaultRowHeight="13.5" x14ac:dyDescent="0.15"/>
  <cols>
    <col min="2" max="2" width="81.375" customWidth="1"/>
  </cols>
  <sheetData>
    <row r="2" spans="2:2" ht="17.25" x14ac:dyDescent="0.15">
      <c r="B2" s="3" t="s">
        <v>234</v>
      </c>
    </row>
    <row r="3" spans="2:2" ht="17.25" x14ac:dyDescent="0.15">
      <c r="B3" s="70" t="s">
        <v>63</v>
      </c>
    </row>
    <row r="4" spans="2:2" ht="34.5" x14ac:dyDescent="0.15">
      <c r="B4" s="71" t="s">
        <v>64</v>
      </c>
    </row>
    <row r="5" spans="2:2" ht="17.25" x14ac:dyDescent="0.15">
      <c r="B5" s="4" t="s">
        <v>62</v>
      </c>
    </row>
    <row r="6" spans="2:2" ht="17.25" x14ac:dyDescent="0.15">
      <c r="B6" s="4" t="s">
        <v>235</v>
      </c>
    </row>
    <row r="7" spans="2:2" ht="51.75" x14ac:dyDescent="0.15">
      <c r="B7" s="4" t="s">
        <v>60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9"/>
  <sheetViews>
    <sheetView zoomScale="80" zoomScaleNormal="80" zoomScaleSheetLayoutView="70" workbookViewId="0">
      <selection activeCell="I12" sqref="I12"/>
    </sheetView>
  </sheetViews>
  <sheetFormatPr defaultColWidth="3.625" defaultRowHeight="20.100000000000001" customHeight="1" x14ac:dyDescent="0.15"/>
  <cols>
    <col min="1" max="1" width="3.25" style="18" bestFit="1" customWidth="1"/>
    <col min="2" max="2" width="4.125" style="44" customWidth="1"/>
    <col min="3" max="7" width="4.125" style="18" customWidth="1"/>
    <col min="8" max="8" width="4.125" style="16" bestFit="1" customWidth="1"/>
    <col min="9" max="9" width="3.5" style="16" customWidth="1"/>
    <col min="10" max="10" width="3.625" style="16" customWidth="1"/>
    <col min="11" max="11" width="4.625" style="16" customWidth="1"/>
    <col min="12" max="16" width="3.625" style="16" customWidth="1"/>
    <col min="17" max="18" width="2.125" style="16" customWidth="1"/>
    <col min="19" max="19" width="4.625" style="16" customWidth="1"/>
    <col min="20" max="20" width="3.625" style="16" customWidth="1"/>
    <col min="21" max="22" width="2.125" style="16" customWidth="1"/>
    <col min="23" max="25" width="3.625" style="16" customWidth="1"/>
    <col min="26" max="27" width="2.125" style="16" customWidth="1"/>
    <col min="28" max="28" width="4.625" style="16" customWidth="1"/>
    <col min="29" max="29" width="3.625" style="16" customWidth="1"/>
    <col min="30" max="30" width="4.625" style="16" customWidth="1"/>
    <col min="31" max="31" width="172.125" style="16" customWidth="1"/>
    <col min="32" max="34" width="3.625" style="16"/>
    <col min="35" max="35" width="3.625" style="16" customWidth="1"/>
    <col min="36" max="261" width="3.625" style="16"/>
    <col min="262" max="262" width="3.25" style="16" bestFit="1" customWidth="1"/>
    <col min="263" max="268" width="3.625" style="16" customWidth="1"/>
    <col min="269" max="269" width="3" style="16" bestFit="1" customWidth="1"/>
    <col min="270" max="284" width="3.625" style="16" customWidth="1"/>
    <col min="285" max="285" width="4.625" style="16" customWidth="1"/>
    <col min="286" max="517" width="3.625" style="16"/>
    <col min="518" max="518" width="3.25" style="16" bestFit="1" customWidth="1"/>
    <col min="519" max="524" width="3.625" style="16" customWidth="1"/>
    <col min="525" max="525" width="3" style="16" bestFit="1" customWidth="1"/>
    <col min="526" max="540" width="3.625" style="16" customWidth="1"/>
    <col min="541" max="541" width="4.625" style="16" customWidth="1"/>
    <col min="542" max="773" width="3.625" style="16"/>
    <col min="774" max="774" width="3.25" style="16" bestFit="1" customWidth="1"/>
    <col min="775" max="780" width="3.625" style="16" customWidth="1"/>
    <col min="781" max="781" width="3" style="16" bestFit="1" customWidth="1"/>
    <col min="782" max="796" width="3.625" style="16" customWidth="1"/>
    <col min="797" max="797" width="4.625" style="16" customWidth="1"/>
    <col min="798" max="1029" width="3.625" style="16"/>
    <col min="1030" max="1030" width="3.25" style="16" bestFit="1" customWidth="1"/>
    <col min="1031" max="1036" width="3.625" style="16" customWidth="1"/>
    <col min="1037" max="1037" width="3" style="16" bestFit="1" customWidth="1"/>
    <col min="1038" max="1052" width="3.625" style="16" customWidth="1"/>
    <col min="1053" max="1053" width="4.625" style="16" customWidth="1"/>
    <col min="1054" max="1285" width="3.625" style="16"/>
    <col min="1286" max="1286" width="3.25" style="16" bestFit="1" customWidth="1"/>
    <col min="1287" max="1292" width="3.625" style="16" customWidth="1"/>
    <col min="1293" max="1293" width="3" style="16" bestFit="1" customWidth="1"/>
    <col min="1294" max="1308" width="3.625" style="16" customWidth="1"/>
    <col min="1309" max="1309" width="4.625" style="16" customWidth="1"/>
    <col min="1310" max="1541" width="3.625" style="16"/>
    <col min="1542" max="1542" width="3.25" style="16" bestFit="1" customWidth="1"/>
    <col min="1543" max="1548" width="3.625" style="16" customWidth="1"/>
    <col min="1549" max="1549" width="3" style="16" bestFit="1" customWidth="1"/>
    <col min="1550" max="1564" width="3.625" style="16" customWidth="1"/>
    <col min="1565" max="1565" width="4.625" style="16" customWidth="1"/>
    <col min="1566" max="1797" width="3.625" style="16"/>
    <col min="1798" max="1798" width="3.25" style="16" bestFit="1" customWidth="1"/>
    <col min="1799" max="1804" width="3.625" style="16" customWidth="1"/>
    <col min="1805" max="1805" width="3" style="16" bestFit="1" customWidth="1"/>
    <col min="1806" max="1820" width="3.625" style="16" customWidth="1"/>
    <col min="1821" max="1821" width="4.625" style="16" customWidth="1"/>
    <col min="1822" max="2053" width="3.625" style="16"/>
    <col min="2054" max="2054" width="3.25" style="16" bestFit="1" customWidth="1"/>
    <col min="2055" max="2060" width="3.625" style="16" customWidth="1"/>
    <col min="2061" max="2061" width="3" style="16" bestFit="1" customWidth="1"/>
    <col min="2062" max="2076" width="3.625" style="16" customWidth="1"/>
    <col min="2077" max="2077" width="4.625" style="16" customWidth="1"/>
    <col min="2078" max="2309" width="3.625" style="16"/>
    <col min="2310" max="2310" width="3.25" style="16" bestFit="1" customWidth="1"/>
    <col min="2311" max="2316" width="3.625" style="16" customWidth="1"/>
    <col min="2317" max="2317" width="3" style="16" bestFit="1" customWidth="1"/>
    <col min="2318" max="2332" width="3.625" style="16" customWidth="1"/>
    <col min="2333" max="2333" width="4.625" style="16" customWidth="1"/>
    <col min="2334" max="2565" width="3.625" style="16"/>
    <col min="2566" max="2566" width="3.25" style="16" bestFit="1" customWidth="1"/>
    <col min="2567" max="2572" width="3.625" style="16" customWidth="1"/>
    <col min="2573" max="2573" width="3" style="16" bestFit="1" customWidth="1"/>
    <col min="2574" max="2588" width="3.625" style="16" customWidth="1"/>
    <col min="2589" max="2589" width="4.625" style="16" customWidth="1"/>
    <col min="2590" max="2821" width="3.625" style="16"/>
    <col min="2822" max="2822" width="3.25" style="16" bestFit="1" customWidth="1"/>
    <col min="2823" max="2828" width="3.625" style="16" customWidth="1"/>
    <col min="2829" max="2829" width="3" style="16" bestFit="1" customWidth="1"/>
    <col min="2830" max="2844" width="3.625" style="16" customWidth="1"/>
    <col min="2845" max="2845" width="4.625" style="16" customWidth="1"/>
    <col min="2846" max="3077" width="3.625" style="16"/>
    <col min="3078" max="3078" width="3.25" style="16" bestFit="1" customWidth="1"/>
    <col min="3079" max="3084" width="3.625" style="16" customWidth="1"/>
    <col min="3085" max="3085" width="3" style="16" bestFit="1" customWidth="1"/>
    <col min="3086" max="3100" width="3.625" style="16" customWidth="1"/>
    <col min="3101" max="3101" width="4.625" style="16" customWidth="1"/>
    <col min="3102" max="3333" width="3.625" style="16"/>
    <col min="3334" max="3334" width="3.25" style="16" bestFit="1" customWidth="1"/>
    <col min="3335" max="3340" width="3.625" style="16" customWidth="1"/>
    <col min="3341" max="3341" width="3" style="16" bestFit="1" customWidth="1"/>
    <col min="3342" max="3356" width="3.625" style="16" customWidth="1"/>
    <col min="3357" max="3357" width="4.625" style="16" customWidth="1"/>
    <col min="3358" max="3589" width="3.625" style="16"/>
    <col min="3590" max="3590" width="3.25" style="16" bestFit="1" customWidth="1"/>
    <col min="3591" max="3596" width="3.625" style="16" customWidth="1"/>
    <col min="3597" max="3597" width="3" style="16" bestFit="1" customWidth="1"/>
    <col min="3598" max="3612" width="3.625" style="16" customWidth="1"/>
    <col min="3613" max="3613" width="4.625" style="16" customWidth="1"/>
    <col min="3614" max="3845" width="3.625" style="16"/>
    <col min="3846" max="3846" width="3.25" style="16" bestFit="1" customWidth="1"/>
    <col min="3847" max="3852" width="3.625" style="16" customWidth="1"/>
    <col min="3853" max="3853" width="3" style="16" bestFit="1" customWidth="1"/>
    <col min="3854" max="3868" width="3.625" style="16" customWidth="1"/>
    <col min="3869" max="3869" width="4.625" style="16" customWidth="1"/>
    <col min="3870" max="4101" width="3.625" style="16"/>
    <col min="4102" max="4102" width="3.25" style="16" bestFit="1" customWidth="1"/>
    <col min="4103" max="4108" width="3.625" style="16" customWidth="1"/>
    <col min="4109" max="4109" width="3" style="16" bestFit="1" customWidth="1"/>
    <col min="4110" max="4124" width="3.625" style="16" customWidth="1"/>
    <col min="4125" max="4125" width="4.625" style="16" customWidth="1"/>
    <col min="4126" max="4357" width="3.625" style="16"/>
    <col min="4358" max="4358" width="3.25" style="16" bestFit="1" customWidth="1"/>
    <col min="4359" max="4364" width="3.625" style="16" customWidth="1"/>
    <col min="4365" max="4365" width="3" style="16" bestFit="1" customWidth="1"/>
    <col min="4366" max="4380" width="3.625" style="16" customWidth="1"/>
    <col min="4381" max="4381" width="4.625" style="16" customWidth="1"/>
    <col min="4382" max="4613" width="3.625" style="16"/>
    <col min="4614" max="4614" width="3.25" style="16" bestFit="1" customWidth="1"/>
    <col min="4615" max="4620" width="3.625" style="16" customWidth="1"/>
    <col min="4621" max="4621" width="3" style="16" bestFit="1" customWidth="1"/>
    <col min="4622" max="4636" width="3.625" style="16" customWidth="1"/>
    <col min="4637" max="4637" width="4.625" style="16" customWidth="1"/>
    <col min="4638" max="4869" width="3.625" style="16"/>
    <col min="4870" max="4870" width="3.25" style="16" bestFit="1" customWidth="1"/>
    <col min="4871" max="4876" width="3.625" style="16" customWidth="1"/>
    <col min="4877" max="4877" width="3" style="16" bestFit="1" customWidth="1"/>
    <col min="4878" max="4892" width="3.625" style="16" customWidth="1"/>
    <col min="4893" max="4893" width="4.625" style="16" customWidth="1"/>
    <col min="4894" max="5125" width="3.625" style="16"/>
    <col min="5126" max="5126" width="3.25" style="16" bestFit="1" customWidth="1"/>
    <col min="5127" max="5132" width="3.625" style="16" customWidth="1"/>
    <col min="5133" max="5133" width="3" style="16" bestFit="1" customWidth="1"/>
    <col min="5134" max="5148" width="3.625" style="16" customWidth="1"/>
    <col min="5149" max="5149" width="4.625" style="16" customWidth="1"/>
    <col min="5150" max="5381" width="3.625" style="16"/>
    <col min="5382" max="5382" width="3.25" style="16" bestFit="1" customWidth="1"/>
    <col min="5383" max="5388" width="3.625" style="16" customWidth="1"/>
    <col min="5389" max="5389" width="3" style="16" bestFit="1" customWidth="1"/>
    <col min="5390" max="5404" width="3.625" style="16" customWidth="1"/>
    <col min="5405" max="5405" width="4.625" style="16" customWidth="1"/>
    <col min="5406" max="5637" width="3.625" style="16"/>
    <col min="5638" max="5638" width="3.25" style="16" bestFit="1" customWidth="1"/>
    <col min="5639" max="5644" width="3.625" style="16" customWidth="1"/>
    <col min="5645" max="5645" width="3" style="16" bestFit="1" customWidth="1"/>
    <col min="5646" max="5660" width="3.625" style="16" customWidth="1"/>
    <col min="5661" max="5661" width="4.625" style="16" customWidth="1"/>
    <col min="5662" max="5893" width="3.625" style="16"/>
    <col min="5894" max="5894" width="3.25" style="16" bestFit="1" customWidth="1"/>
    <col min="5895" max="5900" width="3.625" style="16" customWidth="1"/>
    <col min="5901" max="5901" width="3" style="16" bestFit="1" customWidth="1"/>
    <col min="5902" max="5916" width="3.625" style="16" customWidth="1"/>
    <col min="5917" max="5917" width="4.625" style="16" customWidth="1"/>
    <col min="5918" max="6149" width="3.625" style="16"/>
    <col min="6150" max="6150" width="3.25" style="16" bestFit="1" customWidth="1"/>
    <col min="6151" max="6156" width="3.625" style="16" customWidth="1"/>
    <col min="6157" max="6157" width="3" style="16" bestFit="1" customWidth="1"/>
    <col min="6158" max="6172" width="3.625" style="16" customWidth="1"/>
    <col min="6173" max="6173" width="4.625" style="16" customWidth="1"/>
    <col min="6174" max="6405" width="3.625" style="16"/>
    <col min="6406" max="6406" width="3.25" style="16" bestFit="1" customWidth="1"/>
    <col min="6407" max="6412" width="3.625" style="16" customWidth="1"/>
    <col min="6413" max="6413" width="3" style="16" bestFit="1" customWidth="1"/>
    <col min="6414" max="6428" width="3.625" style="16" customWidth="1"/>
    <col min="6429" max="6429" width="4.625" style="16" customWidth="1"/>
    <col min="6430" max="6661" width="3.625" style="16"/>
    <col min="6662" max="6662" width="3.25" style="16" bestFit="1" customWidth="1"/>
    <col min="6663" max="6668" width="3.625" style="16" customWidth="1"/>
    <col min="6669" max="6669" width="3" style="16" bestFit="1" customWidth="1"/>
    <col min="6670" max="6684" width="3.625" style="16" customWidth="1"/>
    <col min="6685" max="6685" width="4.625" style="16" customWidth="1"/>
    <col min="6686" max="6917" width="3.625" style="16"/>
    <col min="6918" max="6918" width="3.25" style="16" bestFit="1" customWidth="1"/>
    <col min="6919" max="6924" width="3.625" style="16" customWidth="1"/>
    <col min="6925" max="6925" width="3" style="16" bestFit="1" customWidth="1"/>
    <col min="6926" max="6940" width="3.625" style="16" customWidth="1"/>
    <col min="6941" max="6941" width="4.625" style="16" customWidth="1"/>
    <col min="6942" max="7173" width="3.625" style="16"/>
    <col min="7174" max="7174" width="3.25" style="16" bestFit="1" customWidth="1"/>
    <col min="7175" max="7180" width="3.625" style="16" customWidth="1"/>
    <col min="7181" max="7181" width="3" style="16" bestFit="1" customWidth="1"/>
    <col min="7182" max="7196" width="3.625" style="16" customWidth="1"/>
    <col min="7197" max="7197" width="4.625" style="16" customWidth="1"/>
    <col min="7198" max="7429" width="3.625" style="16"/>
    <col min="7430" max="7430" width="3.25" style="16" bestFit="1" customWidth="1"/>
    <col min="7431" max="7436" width="3.625" style="16" customWidth="1"/>
    <col min="7437" max="7437" width="3" style="16" bestFit="1" customWidth="1"/>
    <col min="7438" max="7452" width="3.625" style="16" customWidth="1"/>
    <col min="7453" max="7453" width="4.625" style="16" customWidth="1"/>
    <col min="7454" max="7685" width="3.625" style="16"/>
    <col min="7686" max="7686" width="3.25" style="16" bestFit="1" customWidth="1"/>
    <col min="7687" max="7692" width="3.625" style="16" customWidth="1"/>
    <col min="7693" max="7693" width="3" style="16" bestFit="1" customWidth="1"/>
    <col min="7694" max="7708" width="3.625" style="16" customWidth="1"/>
    <col min="7709" max="7709" width="4.625" style="16" customWidth="1"/>
    <col min="7710" max="7941" width="3.625" style="16"/>
    <col min="7942" max="7942" width="3.25" style="16" bestFit="1" customWidth="1"/>
    <col min="7943" max="7948" width="3.625" style="16" customWidth="1"/>
    <col min="7949" max="7949" width="3" style="16" bestFit="1" customWidth="1"/>
    <col min="7950" max="7964" width="3.625" style="16" customWidth="1"/>
    <col min="7965" max="7965" width="4.625" style="16" customWidth="1"/>
    <col min="7966" max="8197" width="3.625" style="16"/>
    <col min="8198" max="8198" width="3.25" style="16" bestFit="1" customWidth="1"/>
    <col min="8199" max="8204" width="3.625" style="16" customWidth="1"/>
    <col min="8205" max="8205" width="3" style="16" bestFit="1" customWidth="1"/>
    <col min="8206" max="8220" width="3.625" style="16" customWidth="1"/>
    <col min="8221" max="8221" width="4.625" style="16" customWidth="1"/>
    <col min="8222" max="8453" width="3.625" style="16"/>
    <col min="8454" max="8454" width="3.25" style="16" bestFit="1" customWidth="1"/>
    <col min="8455" max="8460" width="3.625" style="16" customWidth="1"/>
    <col min="8461" max="8461" width="3" style="16" bestFit="1" customWidth="1"/>
    <col min="8462" max="8476" width="3.625" style="16" customWidth="1"/>
    <col min="8477" max="8477" width="4.625" style="16" customWidth="1"/>
    <col min="8478" max="8709" width="3.625" style="16"/>
    <col min="8710" max="8710" width="3.25" style="16" bestFit="1" customWidth="1"/>
    <col min="8711" max="8716" width="3.625" style="16" customWidth="1"/>
    <col min="8717" max="8717" width="3" style="16" bestFit="1" customWidth="1"/>
    <col min="8718" max="8732" width="3.625" style="16" customWidth="1"/>
    <col min="8733" max="8733" width="4.625" style="16" customWidth="1"/>
    <col min="8734" max="8965" width="3.625" style="16"/>
    <col min="8966" max="8966" width="3.25" style="16" bestFit="1" customWidth="1"/>
    <col min="8967" max="8972" width="3.625" style="16" customWidth="1"/>
    <col min="8973" max="8973" width="3" style="16" bestFit="1" customWidth="1"/>
    <col min="8974" max="8988" width="3.625" style="16" customWidth="1"/>
    <col min="8989" max="8989" width="4.625" style="16" customWidth="1"/>
    <col min="8990" max="9221" width="3.625" style="16"/>
    <col min="9222" max="9222" width="3.25" style="16" bestFit="1" customWidth="1"/>
    <col min="9223" max="9228" width="3.625" style="16" customWidth="1"/>
    <col min="9229" max="9229" width="3" style="16" bestFit="1" customWidth="1"/>
    <col min="9230" max="9244" width="3.625" style="16" customWidth="1"/>
    <col min="9245" max="9245" width="4.625" style="16" customWidth="1"/>
    <col min="9246" max="9477" width="3.625" style="16"/>
    <col min="9478" max="9478" width="3.25" style="16" bestFit="1" customWidth="1"/>
    <col min="9479" max="9484" width="3.625" style="16" customWidth="1"/>
    <col min="9485" max="9485" width="3" style="16" bestFit="1" customWidth="1"/>
    <col min="9486" max="9500" width="3.625" style="16" customWidth="1"/>
    <col min="9501" max="9501" width="4.625" style="16" customWidth="1"/>
    <col min="9502" max="9733" width="3.625" style="16"/>
    <col min="9734" max="9734" width="3.25" style="16" bestFit="1" customWidth="1"/>
    <col min="9735" max="9740" width="3.625" style="16" customWidth="1"/>
    <col min="9741" max="9741" width="3" style="16" bestFit="1" customWidth="1"/>
    <col min="9742" max="9756" width="3.625" style="16" customWidth="1"/>
    <col min="9757" max="9757" width="4.625" style="16" customWidth="1"/>
    <col min="9758" max="9989" width="3.625" style="16"/>
    <col min="9990" max="9990" width="3.25" style="16" bestFit="1" customWidth="1"/>
    <col min="9991" max="9996" width="3.625" style="16" customWidth="1"/>
    <col min="9997" max="9997" width="3" style="16" bestFit="1" customWidth="1"/>
    <col min="9998" max="10012" width="3.625" style="16" customWidth="1"/>
    <col min="10013" max="10013" width="4.625" style="16" customWidth="1"/>
    <col min="10014" max="10245" width="3.625" style="16"/>
    <col min="10246" max="10246" width="3.25" style="16" bestFit="1" customWidth="1"/>
    <col min="10247" max="10252" width="3.625" style="16" customWidth="1"/>
    <col min="10253" max="10253" width="3" style="16" bestFit="1" customWidth="1"/>
    <col min="10254" max="10268" width="3.625" style="16" customWidth="1"/>
    <col min="10269" max="10269" width="4.625" style="16" customWidth="1"/>
    <col min="10270" max="10501" width="3.625" style="16"/>
    <col min="10502" max="10502" width="3.25" style="16" bestFit="1" customWidth="1"/>
    <col min="10503" max="10508" width="3.625" style="16" customWidth="1"/>
    <col min="10509" max="10509" width="3" style="16" bestFit="1" customWidth="1"/>
    <col min="10510" max="10524" width="3.625" style="16" customWidth="1"/>
    <col min="10525" max="10525" width="4.625" style="16" customWidth="1"/>
    <col min="10526" max="10757" width="3.625" style="16"/>
    <col min="10758" max="10758" width="3.25" style="16" bestFit="1" customWidth="1"/>
    <col min="10759" max="10764" width="3.625" style="16" customWidth="1"/>
    <col min="10765" max="10765" width="3" style="16" bestFit="1" customWidth="1"/>
    <col min="10766" max="10780" width="3.625" style="16" customWidth="1"/>
    <col min="10781" max="10781" width="4.625" style="16" customWidth="1"/>
    <col min="10782" max="11013" width="3.625" style="16"/>
    <col min="11014" max="11014" width="3.25" style="16" bestFit="1" customWidth="1"/>
    <col min="11015" max="11020" width="3.625" style="16" customWidth="1"/>
    <col min="11021" max="11021" width="3" style="16" bestFit="1" customWidth="1"/>
    <col min="11022" max="11036" width="3.625" style="16" customWidth="1"/>
    <col min="11037" max="11037" width="4.625" style="16" customWidth="1"/>
    <col min="11038" max="11269" width="3.625" style="16"/>
    <col min="11270" max="11270" width="3.25" style="16" bestFit="1" customWidth="1"/>
    <col min="11271" max="11276" width="3.625" style="16" customWidth="1"/>
    <col min="11277" max="11277" width="3" style="16" bestFit="1" customWidth="1"/>
    <col min="11278" max="11292" width="3.625" style="16" customWidth="1"/>
    <col min="11293" max="11293" width="4.625" style="16" customWidth="1"/>
    <col min="11294" max="11525" width="3.625" style="16"/>
    <col min="11526" max="11526" width="3.25" style="16" bestFit="1" customWidth="1"/>
    <col min="11527" max="11532" width="3.625" style="16" customWidth="1"/>
    <col min="11533" max="11533" width="3" style="16" bestFit="1" customWidth="1"/>
    <col min="11534" max="11548" width="3.625" style="16" customWidth="1"/>
    <col min="11549" max="11549" width="4.625" style="16" customWidth="1"/>
    <col min="11550" max="11781" width="3.625" style="16"/>
    <col min="11782" max="11782" width="3.25" style="16" bestFit="1" customWidth="1"/>
    <col min="11783" max="11788" width="3.625" style="16" customWidth="1"/>
    <col min="11789" max="11789" width="3" style="16" bestFit="1" customWidth="1"/>
    <col min="11790" max="11804" width="3.625" style="16" customWidth="1"/>
    <col min="11805" max="11805" width="4.625" style="16" customWidth="1"/>
    <col min="11806" max="12037" width="3.625" style="16"/>
    <col min="12038" max="12038" width="3.25" style="16" bestFit="1" customWidth="1"/>
    <col min="12039" max="12044" width="3.625" style="16" customWidth="1"/>
    <col min="12045" max="12045" width="3" style="16" bestFit="1" customWidth="1"/>
    <col min="12046" max="12060" width="3.625" style="16" customWidth="1"/>
    <col min="12061" max="12061" width="4.625" style="16" customWidth="1"/>
    <col min="12062" max="12293" width="3.625" style="16"/>
    <col min="12294" max="12294" width="3.25" style="16" bestFit="1" customWidth="1"/>
    <col min="12295" max="12300" width="3.625" style="16" customWidth="1"/>
    <col min="12301" max="12301" width="3" style="16" bestFit="1" customWidth="1"/>
    <col min="12302" max="12316" width="3.625" style="16" customWidth="1"/>
    <col min="12317" max="12317" width="4.625" style="16" customWidth="1"/>
    <col min="12318" max="12549" width="3.625" style="16"/>
    <col min="12550" max="12550" width="3.25" style="16" bestFit="1" customWidth="1"/>
    <col min="12551" max="12556" width="3.625" style="16" customWidth="1"/>
    <col min="12557" max="12557" width="3" style="16" bestFit="1" customWidth="1"/>
    <col min="12558" max="12572" width="3.625" style="16" customWidth="1"/>
    <col min="12573" max="12573" width="4.625" style="16" customWidth="1"/>
    <col min="12574" max="12805" width="3.625" style="16"/>
    <col min="12806" max="12806" width="3.25" style="16" bestFit="1" customWidth="1"/>
    <col min="12807" max="12812" width="3.625" style="16" customWidth="1"/>
    <col min="12813" max="12813" width="3" style="16" bestFit="1" customWidth="1"/>
    <col min="12814" max="12828" width="3.625" style="16" customWidth="1"/>
    <col min="12829" max="12829" width="4.625" style="16" customWidth="1"/>
    <col min="12830" max="13061" width="3.625" style="16"/>
    <col min="13062" max="13062" width="3.25" style="16" bestFit="1" customWidth="1"/>
    <col min="13063" max="13068" width="3.625" style="16" customWidth="1"/>
    <col min="13069" max="13069" width="3" style="16" bestFit="1" customWidth="1"/>
    <col min="13070" max="13084" width="3.625" style="16" customWidth="1"/>
    <col min="13085" max="13085" width="4.625" style="16" customWidth="1"/>
    <col min="13086" max="13317" width="3.625" style="16"/>
    <col min="13318" max="13318" width="3.25" style="16" bestFit="1" customWidth="1"/>
    <col min="13319" max="13324" width="3.625" style="16" customWidth="1"/>
    <col min="13325" max="13325" width="3" style="16" bestFit="1" customWidth="1"/>
    <col min="13326" max="13340" width="3.625" style="16" customWidth="1"/>
    <col min="13341" max="13341" width="4.625" style="16" customWidth="1"/>
    <col min="13342" max="13573" width="3.625" style="16"/>
    <col min="13574" max="13574" width="3.25" style="16" bestFit="1" customWidth="1"/>
    <col min="13575" max="13580" width="3.625" style="16" customWidth="1"/>
    <col min="13581" max="13581" width="3" style="16" bestFit="1" customWidth="1"/>
    <col min="13582" max="13596" width="3.625" style="16" customWidth="1"/>
    <col min="13597" max="13597" width="4.625" style="16" customWidth="1"/>
    <col min="13598" max="13829" width="3.625" style="16"/>
    <col min="13830" max="13830" width="3.25" style="16" bestFit="1" customWidth="1"/>
    <col min="13831" max="13836" width="3.625" style="16" customWidth="1"/>
    <col min="13837" max="13837" width="3" style="16" bestFit="1" customWidth="1"/>
    <col min="13838" max="13852" width="3.625" style="16" customWidth="1"/>
    <col min="13853" max="13853" width="4.625" style="16" customWidth="1"/>
    <col min="13854" max="14085" width="3.625" style="16"/>
    <col min="14086" max="14086" width="3.25" style="16" bestFit="1" customWidth="1"/>
    <col min="14087" max="14092" width="3.625" style="16" customWidth="1"/>
    <col min="14093" max="14093" width="3" style="16" bestFit="1" customWidth="1"/>
    <col min="14094" max="14108" width="3.625" style="16" customWidth="1"/>
    <col min="14109" max="14109" width="4.625" style="16" customWidth="1"/>
    <col min="14110" max="14341" width="3.625" style="16"/>
    <col min="14342" max="14342" width="3.25" style="16" bestFit="1" customWidth="1"/>
    <col min="14343" max="14348" width="3.625" style="16" customWidth="1"/>
    <col min="14349" max="14349" width="3" style="16" bestFit="1" customWidth="1"/>
    <col min="14350" max="14364" width="3.625" style="16" customWidth="1"/>
    <col min="14365" max="14365" width="4.625" style="16" customWidth="1"/>
    <col min="14366" max="14597" width="3.625" style="16"/>
    <col min="14598" max="14598" width="3.25" style="16" bestFit="1" customWidth="1"/>
    <col min="14599" max="14604" width="3.625" style="16" customWidth="1"/>
    <col min="14605" max="14605" width="3" style="16" bestFit="1" customWidth="1"/>
    <col min="14606" max="14620" width="3.625" style="16" customWidth="1"/>
    <col min="14621" max="14621" width="4.625" style="16" customWidth="1"/>
    <col min="14622" max="14853" width="3.625" style="16"/>
    <col min="14854" max="14854" width="3.25" style="16" bestFit="1" customWidth="1"/>
    <col min="14855" max="14860" width="3.625" style="16" customWidth="1"/>
    <col min="14861" max="14861" width="3" style="16" bestFit="1" customWidth="1"/>
    <col min="14862" max="14876" width="3.625" style="16" customWidth="1"/>
    <col min="14877" max="14877" width="4.625" style="16" customWidth="1"/>
    <col min="14878" max="15109" width="3.625" style="16"/>
    <col min="15110" max="15110" width="3.25" style="16" bestFit="1" customWidth="1"/>
    <col min="15111" max="15116" width="3.625" style="16" customWidth="1"/>
    <col min="15117" max="15117" width="3" style="16" bestFit="1" customWidth="1"/>
    <col min="15118" max="15132" width="3.625" style="16" customWidth="1"/>
    <col min="15133" max="15133" width="4.625" style="16" customWidth="1"/>
    <col min="15134" max="15365" width="3.625" style="16"/>
    <col min="15366" max="15366" width="3.25" style="16" bestFit="1" customWidth="1"/>
    <col min="15367" max="15372" width="3.625" style="16" customWidth="1"/>
    <col min="15373" max="15373" width="3" style="16" bestFit="1" customWidth="1"/>
    <col min="15374" max="15388" width="3.625" style="16" customWidth="1"/>
    <col min="15389" max="15389" width="4.625" style="16" customWidth="1"/>
    <col min="15390" max="15621" width="3.625" style="16"/>
    <col min="15622" max="15622" width="3.25" style="16" bestFit="1" customWidth="1"/>
    <col min="15623" max="15628" width="3.625" style="16" customWidth="1"/>
    <col min="15629" max="15629" width="3" style="16" bestFit="1" customWidth="1"/>
    <col min="15630" max="15644" width="3.625" style="16" customWidth="1"/>
    <col min="15645" max="15645" width="4.625" style="16" customWidth="1"/>
    <col min="15646" max="15877" width="3.625" style="16"/>
    <col min="15878" max="15878" width="3.25" style="16" bestFit="1" customWidth="1"/>
    <col min="15879" max="15884" width="3.625" style="16" customWidth="1"/>
    <col min="15885" max="15885" width="3" style="16" bestFit="1" customWidth="1"/>
    <col min="15886" max="15900" width="3.625" style="16" customWidth="1"/>
    <col min="15901" max="15901" width="4.625" style="16" customWidth="1"/>
    <col min="15902" max="16133" width="3.625" style="16"/>
    <col min="16134" max="16134" width="3.25" style="16" bestFit="1" customWidth="1"/>
    <col min="16135" max="16140" width="3.625" style="16" customWidth="1"/>
    <col min="16141" max="16141" width="3" style="16" bestFit="1" customWidth="1"/>
    <col min="16142" max="16156" width="3.625" style="16" customWidth="1"/>
    <col min="16157" max="16157" width="4.625" style="16" customWidth="1"/>
    <col min="16158" max="16384" width="3.625" style="16"/>
  </cols>
  <sheetData>
    <row r="1" spans="1:35" s="6" customFormat="1" ht="19.149999999999999" customHeight="1" x14ac:dyDescent="0.15">
      <c r="A1" s="5" t="s">
        <v>175</v>
      </c>
      <c r="F1" s="7"/>
      <c r="G1" s="7"/>
      <c r="N1" s="134" t="s">
        <v>11</v>
      </c>
      <c r="O1" s="134"/>
      <c r="P1" s="134"/>
      <c r="Q1" s="135" t="str">
        <f>IF(YC書式542_経費内訳書!O1="","",YC書式542_経費内訳書!O1)</f>
        <v/>
      </c>
      <c r="R1" s="135"/>
      <c r="S1" s="135"/>
      <c r="T1" s="135"/>
      <c r="U1" s="135"/>
      <c r="V1" s="135"/>
      <c r="W1" s="135"/>
      <c r="X1" s="135"/>
      <c r="Y1" s="135"/>
      <c r="Z1" s="135"/>
      <c r="AA1" s="135"/>
      <c r="AB1" s="135"/>
      <c r="AC1" s="135"/>
      <c r="AD1" s="135"/>
    </row>
    <row r="2" spans="1:35" s="6" customFormat="1" ht="13.5" x14ac:dyDescent="0.15">
      <c r="A2" s="5"/>
      <c r="F2" s="7"/>
      <c r="G2" s="7"/>
      <c r="N2" s="138" t="s">
        <v>26</v>
      </c>
      <c r="O2" s="139"/>
      <c r="P2" s="140"/>
      <c r="Q2" s="8" t="str">
        <f>YC書式542_経費内訳書!O2</f>
        <v>■</v>
      </c>
      <c r="R2" s="153" t="s">
        <v>57</v>
      </c>
      <c r="S2" s="153"/>
      <c r="T2" s="153"/>
      <c r="U2" s="9" t="str">
        <f>YC書式542_経費内訳書!S2</f>
        <v>□</v>
      </c>
      <c r="V2" s="153" t="s">
        <v>58</v>
      </c>
      <c r="W2" s="153"/>
      <c r="X2" s="153"/>
      <c r="Y2" s="153"/>
      <c r="Z2" s="153"/>
      <c r="AA2" s="153"/>
      <c r="AB2" s="153"/>
      <c r="AC2" s="153"/>
      <c r="AD2" s="154"/>
      <c r="AE2" s="10"/>
      <c r="AF2" s="10"/>
      <c r="AG2" s="10"/>
    </row>
    <row r="3" spans="1:35" s="6" customFormat="1" ht="13.5" customHeight="1" x14ac:dyDescent="0.15">
      <c r="A3" s="5"/>
      <c r="F3" s="7"/>
      <c r="G3" s="7"/>
      <c r="N3" s="141"/>
      <c r="O3" s="142"/>
      <c r="P3" s="143"/>
      <c r="Q3" s="11" t="str">
        <f>YC書式542_経費内訳書!O3</f>
        <v>■</v>
      </c>
      <c r="R3" s="155" t="s">
        <v>78</v>
      </c>
      <c r="S3" s="155"/>
      <c r="T3" s="155"/>
      <c r="U3" s="155"/>
      <c r="V3" s="155"/>
      <c r="W3" s="155"/>
      <c r="X3" s="155"/>
      <c r="Y3" s="155"/>
      <c r="Z3" s="155"/>
      <c r="AA3" s="155"/>
      <c r="AB3" s="155"/>
      <c r="AC3" s="155"/>
      <c r="AD3" s="156"/>
      <c r="AE3" s="12"/>
      <c r="AF3" s="12"/>
      <c r="AG3" s="12"/>
      <c r="AI3" s="7"/>
    </row>
    <row r="4" spans="1:35" s="6" customFormat="1" ht="30" customHeight="1" x14ac:dyDescent="0.15">
      <c r="A4" s="136" t="s">
        <v>146</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I4" s="7"/>
    </row>
    <row r="5" spans="1:35" s="14" customFormat="1" ht="26.25" customHeight="1" x14ac:dyDescent="0.15">
      <c r="A5" s="137" t="s">
        <v>67</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row>
    <row r="6" spans="1:35" s="14" customFormat="1" ht="26.25" customHeight="1" x14ac:dyDescent="0.15">
      <c r="A6" s="144" t="s">
        <v>12</v>
      </c>
      <c r="B6" s="145"/>
      <c r="C6" s="145"/>
      <c r="D6" s="145"/>
      <c r="E6" s="145"/>
      <c r="F6" s="145"/>
      <c r="G6" s="146"/>
      <c r="H6" s="147" t="str">
        <f>IF(YC書式542_経費内訳書!H5="","",YC書式542_経費内訳書!H5)</f>
        <v>ABC-123</v>
      </c>
      <c r="I6" s="148"/>
      <c r="J6" s="148"/>
      <c r="K6" s="148"/>
      <c r="L6" s="148"/>
      <c r="M6" s="148"/>
      <c r="N6" s="149"/>
      <c r="O6" s="127" t="s">
        <v>13</v>
      </c>
      <c r="P6" s="110"/>
      <c r="Q6" s="110"/>
      <c r="R6" s="110"/>
      <c r="S6" s="110"/>
      <c r="T6" s="110"/>
      <c r="U6" s="110"/>
      <c r="V6" s="111"/>
      <c r="W6" s="150" t="str">
        <f>IF(YC書式542_経費内訳書!W5="","",YC書式542_経費内訳書!W5)</f>
        <v>ABC-123-45</v>
      </c>
      <c r="X6" s="151"/>
      <c r="Y6" s="151"/>
      <c r="Z6" s="151"/>
      <c r="AA6" s="151"/>
      <c r="AB6" s="151"/>
      <c r="AC6" s="151"/>
      <c r="AD6" s="152"/>
    </row>
    <row r="7" spans="1:35" ht="25.5" customHeight="1" x14ac:dyDescent="0.15">
      <c r="A7" s="107" t="s">
        <v>21</v>
      </c>
      <c r="B7" s="108"/>
      <c r="C7" s="108"/>
      <c r="D7" s="108"/>
      <c r="E7" s="108"/>
      <c r="F7" s="108"/>
      <c r="G7" s="112"/>
      <c r="H7" s="113" t="str">
        <f>IF(YC書式542_経費内訳書!H6="","",YC書式542_経費内訳書!H6)</f>
        <v>医薬部外品●●●の有効性及び安全性を確認する臨床試験</v>
      </c>
      <c r="I7" s="114"/>
      <c r="J7" s="114"/>
      <c r="K7" s="114"/>
      <c r="L7" s="114"/>
      <c r="M7" s="114"/>
      <c r="N7" s="114"/>
      <c r="O7" s="114"/>
      <c r="P7" s="114"/>
      <c r="Q7" s="114"/>
      <c r="R7" s="114"/>
      <c r="S7" s="114"/>
      <c r="T7" s="114"/>
      <c r="U7" s="114"/>
      <c r="V7" s="114"/>
      <c r="W7" s="114"/>
      <c r="X7" s="114"/>
      <c r="Y7" s="114"/>
      <c r="Z7" s="114"/>
      <c r="AA7" s="114"/>
      <c r="AB7" s="114"/>
      <c r="AC7" s="114"/>
      <c r="AD7" s="115"/>
    </row>
    <row r="8" spans="1:35" ht="12" customHeight="1" x14ac:dyDescent="0.15">
      <c r="A8" s="13"/>
      <c r="B8" s="13"/>
      <c r="C8" s="13"/>
      <c r="D8" s="13"/>
      <c r="E8" s="13"/>
      <c r="F8" s="13"/>
      <c r="G8" s="13"/>
      <c r="H8" s="17"/>
      <c r="I8" s="17"/>
      <c r="J8" s="17"/>
      <c r="K8" s="17"/>
      <c r="L8" s="17"/>
      <c r="M8" s="17"/>
      <c r="N8" s="17"/>
      <c r="O8" s="17"/>
      <c r="P8" s="17"/>
      <c r="Q8" s="17"/>
      <c r="R8" s="17"/>
      <c r="S8" s="17"/>
      <c r="T8" s="17"/>
      <c r="U8" s="17"/>
      <c r="V8" s="17"/>
      <c r="W8" s="17"/>
      <c r="X8" s="17"/>
      <c r="Y8" s="17"/>
      <c r="Z8" s="17"/>
      <c r="AA8" s="17"/>
      <c r="AB8" s="17"/>
      <c r="AC8" s="17"/>
      <c r="AD8" s="17"/>
    </row>
    <row r="9" spans="1:35" ht="11.25" customHeight="1" x14ac:dyDescent="0.15">
      <c r="A9" s="117" t="s">
        <v>7</v>
      </c>
      <c r="B9" s="118"/>
      <c r="C9" s="118"/>
      <c r="D9" s="118"/>
      <c r="E9" s="118"/>
      <c r="F9" s="118"/>
      <c r="G9" s="119"/>
      <c r="H9" s="126" t="s">
        <v>1</v>
      </c>
      <c r="I9" s="127" t="s">
        <v>2</v>
      </c>
      <c r="J9" s="110"/>
      <c r="K9" s="110"/>
      <c r="L9" s="110"/>
      <c r="M9" s="110"/>
      <c r="N9" s="110"/>
      <c r="O9" s="110"/>
      <c r="P9" s="110"/>
      <c r="Q9" s="110"/>
      <c r="R9" s="110"/>
      <c r="S9" s="110"/>
      <c r="T9" s="110"/>
      <c r="U9" s="110"/>
      <c r="V9" s="110"/>
      <c r="W9" s="110"/>
      <c r="X9" s="110"/>
      <c r="Y9" s="110"/>
      <c r="Z9" s="110"/>
      <c r="AA9" s="110"/>
      <c r="AB9" s="110"/>
      <c r="AC9" s="110"/>
      <c r="AD9" s="111"/>
    </row>
    <row r="10" spans="1:35" ht="19.5" customHeight="1" x14ac:dyDescent="0.15">
      <c r="A10" s="120"/>
      <c r="B10" s="121"/>
      <c r="C10" s="121"/>
      <c r="D10" s="121"/>
      <c r="E10" s="121"/>
      <c r="F10" s="121"/>
      <c r="G10" s="122"/>
      <c r="H10" s="126"/>
      <c r="I10" s="128" t="s">
        <v>3</v>
      </c>
      <c r="J10" s="129"/>
      <c r="K10" s="129"/>
      <c r="L10" s="129"/>
      <c r="M10" s="129"/>
      <c r="N10" s="130"/>
      <c r="O10" s="128" t="s">
        <v>4</v>
      </c>
      <c r="P10" s="129"/>
      <c r="Q10" s="129"/>
      <c r="R10" s="129"/>
      <c r="S10" s="129"/>
      <c r="T10" s="129"/>
      <c r="U10" s="129"/>
      <c r="V10" s="130"/>
      <c r="W10" s="128" t="s">
        <v>5</v>
      </c>
      <c r="X10" s="129"/>
      <c r="Y10" s="129"/>
      <c r="Z10" s="129"/>
      <c r="AA10" s="129"/>
      <c r="AB10" s="129"/>
      <c r="AC10" s="130"/>
      <c r="AD10" s="131" t="s">
        <v>6</v>
      </c>
    </row>
    <row r="11" spans="1:35" ht="20.100000000000001" customHeight="1" x14ac:dyDescent="0.15">
      <c r="A11" s="123"/>
      <c r="B11" s="124"/>
      <c r="C11" s="124"/>
      <c r="D11" s="124"/>
      <c r="E11" s="124"/>
      <c r="F11" s="124"/>
      <c r="G11" s="125"/>
      <c r="H11" s="126"/>
      <c r="I11" s="19"/>
      <c r="J11" s="133" t="s">
        <v>9</v>
      </c>
      <c r="K11" s="133"/>
      <c r="L11" s="133"/>
      <c r="M11" s="20">
        <v>1</v>
      </c>
      <c r="N11" s="21" t="s">
        <v>10</v>
      </c>
      <c r="O11" s="22"/>
      <c r="P11" s="133" t="s">
        <v>9</v>
      </c>
      <c r="Q11" s="133"/>
      <c r="R11" s="133"/>
      <c r="S11" s="133"/>
      <c r="T11" s="20">
        <v>2</v>
      </c>
      <c r="U11" s="20"/>
      <c r="V11" s="21" t="s">
        <v>10</v>
      </c>
      <c r="W11" s="22"/>
      <c r="X11" s="133" t="s">
        <v>9</v>
      </c>
      <c r="Y11" s="133"/>
      <c r="Z11" s="133"/>
      <c r="AA11" s="20">
        <v>3</v>
      </c>
      <c r="AB11" s="20"/>
      <c r="AC11" s="21" t="s">
        <v>10</v>
      </c>
      <c r="AD11" s="132"/>
    </row>
    <row r="12" spans="1:35" ht="30" customHeight="1" x14ac:dyDescent="0.15">
      <c r="A12" s="23" t="s">
        <v>106</v>
      </c>
      <c r="B12" s="116" t="s">
        <v>107</v>
      </c>
      <c r="C12" s="116"/>
      <c r="D12" s="116"/>
      <c r="E12" s="116"/>
      <c r="F12" s="116"/>
      <c r="G12" s="116"/>
      <c r="H12" s="24">
        <v>1</v>
      </c>
      <c r="I12" s="1"/>
      <c r="J12" s="78" t="s">
        <v>143</v>
      </c>
      <c r="K12" s="78"/>
      <c r="L12" s="78"/>
      <c r="M12" s="78"/>
      <c r="N12" s="79"/>
      <c r="O12" s="1"/>
      <c r="P12" s="78" t="s">
        <v>144</v>
      </c>
      <c r="Q12" s="78"/>
      <c r="R12" s="78"/>
      <c r="S12" s="78"/>
      <c r="T12" s="78"/>
      <c r="U12" s="78"/>
      <c r="V12" s="79"/>
      <c r="W12" s="1" t="s">
        <v>150</v>
      </c>
      <c r="X12" s="78" t="s">
        <v>145</v>
      </c>
      <c r="Y12" s="78"/>
      <c r="Z12" s="78"/>
      <c r="AA12" s="78"/>
      <c r="AB12" s="78"/>
      <c r="AC12" s="79"/>
      <c r="AD12" s="25">
        <f>IF(AND(I12="",O12="",W12=""),"─",IF(AND(W12="",O12=""),H12,IF(W12="",H12*3,H12*5)))</f>
        <v>5</v>
      </c>
      <c r="AE12" s="26" t="s">
        <v>151</v>
      </c>
    </row>
    <row r="13" spans="1:35" ht="20.100000000000001" customHeight="1" x14ac:dyDescent="0.15">
      <c r="A13" s="23" t="s">
        <v>68</v>
      </c>
      <c r="B13" s="116" t="s">
        <v>108</v>
      </c>
      <c r="C13" s="116"/>
      <c r="D13" s="116"/>
      <c r="E13" s="116"/>
      <c r="F13" s="116"/>
      <c r="G13" s="116"/>
      <c r="H13" s="24">
        <v>1</v>
      </c>
      <c r="I13" s="1"/>
      <c r="J13" s="78" t="s">
        <v>109</v>
      </c>
      <c r="K13" s="78"/>
      <c r="L13" s="78"/>
      <c r="M13" s="78"/>
      <c r="N13" s="79"/>
      <c r="O13" s="1"/>
      <c r="P13" s="78" t="s">
        <v>110</v>
      </c>
      <c r="Q13" s="78"/>
      <c r="R13" s="78"/>
      <c r="S13" s="78"/>
      <c r="T13" s="78"/>
      <c r="U13" s="78"/>
      <c r="V13" s="79"/>
      <c r="W13" s="27"/>
      <c r="X13" s="91" t="s">
        <v>111</v>
      </c>
      <c r="Y13" s="91"/>
      <c r="Z13" s="91"/>
      <c r="AA13" s="91"/>
      <c r="AB13" s="91"/>
      <c r="AC13" s="92"/>
      <c r="AD13" s="25" t="str">
        <f t="shared" ref="AD13" si="0">IF(AND(I13="",O13="",W13=""),"─",IF(AND(W13="",O13=""),H13,IF(W13="",H13*3,H13*5)))</f>
        <v>─</v>
      </c>
      <c r="AE13" s="28" t="s">
        <v>152</v>
      </c>
    </row>
    <row r="14" spans="1:35" ht="40.5" customHeight="1" x14ac:dyDescent="0.15">
      <c r="A14" s="23" t="s">
        <v>69</v>
      </c>
      <c r="B14" s="116" t="s">
        <v>97</v>
      </c>
      <c r="C14" s="116"/>
      <c r="D14" s="116"/>
      <c r="E14" s="116"/>
      <c r="F14" s="116"/>
      <c r="G14" s="116"/>
      <c r="H14" s="24">
        <v>1</v>
      </c>
      <c r="I14" s="1"/>
      <c r="J14" s="78" t="s">
        <v>98</v>
      </c>
      <c r="K14" s="78"/>
      <c r="L14" s="78"/>
      <c r="M14" s="78"/>
      <c r="N14" s="79"/>
      <c r="O14" s="1"/>
      <c r="P14" s="78" t="s">
        <v>99</v>
      </c>
      <c r="Q14" s="78"/>
      <c r="R14" s="78"/>
      <c r="S14" s="78"/>
      <c r="T14" s="78"/>
      <c r="U14" s="78"/>
      <c r="V14" s="79"/>
      <c r="W14" s="1"/>
      <c r="X14" s="78" t="s">
        <v>100</v>
      </c>
      <c r="Y14" s="78"/>
      <c r="Z14" s="78"/>
      <c r="AA14" s="78"/>
      <c r="AB14" s="78"/>
      <c r="AC14" s="79"/>
      <c r="AD14" s="25" t="str">
        <f>IF(AND(I14="",O14="",W14=""),"─",IF(AND(W14="",O14=""),H14,IF(W14="",H14*$T$11,H14*$AA$11)))</f>
        <v>─</v>
      </c>
      <c r="AE14" s="26" t="s">
        <v>153</v>
      </c>
    </row>
    <row r="15" spans="1:35" ht="30" customHeight="1" x14ac:dyDescent="0.15">
      <c r="A15" s="23" t="s">
        <v>113</v>
      </c>
      <c r="B15" s="116" t="s">
        <v>23</v>
      </c>
      <c r="C15" s="116"/>
      <c r="D15" s="116"/>
      <c r="E15" s="116"/>
      <c r="F15" s="116"/>
      <c r="G15" s="116"/>
      <c r="H15" s="24">
        <v>1</v>
      </c>
      <c r="I15" s="27"/>
      <c r="J15" s="91"/>
      <c r="K15" s="91"/>
      <c r="L15" s="91"/>
      <c r="M15" s="91"/>
      <c r="N15" s="92"/>
      <c r="O15" s="1"/>
      <c r="P15" s="78" t="s">
        <v>24</v>
      </c>
      <c r="Q15" s="78"/>
      <c r="R15" s="78"/>
      <c r="S15" s="78"/>
      <c r="T15" s="78"/>
      <c r="U15" s="78"/>
      <c r="V15" s="79"/>
      <c r="W15" s="1"/>
      <c r="X15" s="78" t="s">
        <v>25</v>
      </c>
      <c r="Y15" s="78"/>
      <c r="Z15" s="78"/>
      <c r="AA15" s="78"/>
      <c r="AB15" s="78"/>
      <c r="AC15" s="79"/>
      <c r="AD15" s="25" t="str">
        <f>IF(AND(I15="",O15="",W15=""),"─",IF(AND(W15="",O15=""),H15,IF(W15="",H15*$T$11,H15*$AA$11)))</f>
        <v>─</v>
      </c>
      <c r="AE15" s="29" t="s">
        <v>154</v>
      </c>
    </row>
    <row r="16" spans="1:35" ht="20.100000000000001" customHeight="1" x14ac:dyDescent="0.15">
      <c r="A16" s="23" t="s">
        <v>114</v>
      </c>
      <c r="B16" s="93" t="s">
        <v>27</v>
      </c>
      <c r="C16" s="94"/>
      <c r="D16" s="94"/>
      <c r="E16" s="94"/>
      <c r="F16" s="94"/>
      <c r="G16" s="95"/>
      <c r="H16" s="24">
        <v>1</v>
      </c>
      <c r="I16" s="31"/>
      <c r="J16" s="157"/>
      <c r="K16" s="157"/>
      <c r="L16" s="157"/>
      <c r="M16" s="157"/>
      <c r="N16" s="158"/>
      <c r="O16" s="27"/>
      <c r="P16" s="91"/>
      <c r="Q16" s="91"/>
      <c r="R16" s="91"/>
      <c r="S16" s="91"/>
      <c r="T16" s="91"/>
      <c r="U16" s="91"/>
      <c r="V16" s="92"/>
      <c r="W16" s="1"/>
      <c r="X16" s="78" t="s">
        <v>28</v>
      </c>
      <c r="Y16" s="78"/>
      <c r="Z16" s="78"/>
      <c r="AA16" s="78"/>
      <c r="AB16" s="78"/>
      <c r="AC16" s="79"/>
      <c r="AD16" s="25" t="str">
        <f>IF(AND(I16="",O16="",W16=""),"─",IF(AND(W16="",O16=""),H16,IF(W16="",H16*$T$11,H16*$AA$11)))</f>
        <v>─</v>
      </c>
      <c r="AE16" s="26" t="s">
        <v>155</v>
      </c>
    </row>
    <row r="17" spans="1:31" ht="20.100000000000001" customHeight="1" x14ac:dyDescent="0.15">
      <c r="A17" s="23" t="s">
        <v>115</v>
      </c>
      <c r="B17" s="116" t="s">
        <v>120</v>
      </c>
      <c r="C17" s="116"/>
      <c r="D17" s="116"/>
      <c r="E17" s="116"/>
      <c r="F17" s="116"/>
      <c r="G17" s="116"/>
      <c r="H17" s="24">
        <v>1</v>
      </c>
      <c r="I17" s="1"/>
      <c r="J17" s="78" t="s">
        <v>112</v>
      </c>
      <c r="K17" s="78"/>
      <c r="L17" s="78"/>
      <c r="M17" s="78"/>
      <c r="N17" s="79"/>
      <c r="O17" s="27"/>
      <c r="P17" s="91"/>
      <c r="Q17" s="91"/>
      <c r="R17" s="91"/>
      <c r="S17" s="91"/>
      <c r="T17" s="91"/>
      <c r="U17" s="91"/>
      <c r="V17" s="92"/>
      <c r="W17" s="27"/>
      <c r="X17" s="91"/>
      <c r="Y17" s="91"/>
      <c r="Z17" s="91"/>
      <c r="AA17" s="91"/>
      <c r="AB17" s="91"/>
      <c r="AC17" s="92"/>
      <c r="AD17" s="25" t="str">
        <f t="shared" ref="AD17" si="1">IF(AND(I17="",O17="",W17=""),"─",IF(AND(W17="",O17=""),H17,IF(W17="",H17*3,H17*5)))</f>
        <v>─</v>
      </c>
      <c r="AE17" s="26" t="s">
        <v>156</v>
      </c>
    </row>
    <row r="18" spans="1:31" ht="30" customHeight="1" x14ac:dyDescent="0.15">
      <c r="A18" s="23" t="s">
        <v>116</v>
      </c>
      <c r="B18" s="116" t="s">
        <v>79</v>
      </c>
      <c r="C18" s="116"/>
      <c r="D18" s="116"/>
      <c r="E18" s="116"/>
      <c r="F18" s="116"/>
      <c r="G18" s="116"/>
      <c r="H18" s="24">
        <v>1</v>
      </c>
      <c r="I18" s="1"/>
      <c r="J18" s="78" t="s">
        <v>138</v>
      </c>
      <c r="K18" s="78"/>
      <c r="L18" s="78"/>
      <c r="M18" s="78"/>
      <c r="N18" s="79"/>
      <c r="O18" s="1"/>
      <c r="P18" s="78" t="s">
        <v>80</v>
      </c>
      <c r="Q18" s="78"/>
      <c r="R18" s="78"/>
      <c r="S18" s="78"/>
      <c r="T18" s="78"/>
      <c r="U18" s="78"/>
      <c r="V18" s="79"/>
      <c r="W18" s="1"/>
      <c r="X18" s="84"/>
      <c r="Y18" s="84"/>
      <c r="Z18" s="84"/>
      <c r="AA18" s="84"/>
      <c r="AB18" s="84"/>
      <c r="AC18" s="85"/>
      <c r="AD18" s="25" t="str">
        <f t="shared" ref="AD18" si="2">IF(AND(I18="",O18="",W18=""),"─",IF(AND(W18="",O18=""),H18,IF(W18="",H18*$T$11,H18*$AA$11)))</f>
        <v>─</v>
      </c>
      <c r="AE18" s="26" t="s">
        <v>157</v>
      </c>
    </row>
    <row r="19" spans="1:31" ht="30" customHeight="1" x14ac:dyDescent="0.15">
      <c r="A19" s="32" t="s">
        <v>117</v>
      </c>
      <c r="B19" s="116" t="s">
        <v>121</v>
      </c>
      <c r="C19" s="116"/>
      <c r="D19" s="116"/>
      <c r="E19" s="116"/>
      <c r="F19" s="116"/>
      <c r="G19" s="116"/>
      <c r="H19" s="24">
        <v>1</v>
      </c>
      <c r="I19" s="87" t="s">
        <v>104</v>
      </c>
      <c r="J19" s="88"/>
      <c r="K19" s="88"/>
      <c r="L19" s="88"/>
      <c r="M19" s="88"/>
      <c r="N19" s="88"/>
      <c r="O19" s="88"/>
      <c r="P19" s="88"/>
      <c r="Q19" s="88"/>
      <c r="R19" s="88"/>
      <c r="S19" s="88"/>
      <c r="T19" s="2"/>
      <c r="U19" s="89" t="s">
        <v>52</v>
      </c>
      <c r="V19" s="89"/>
      <c r="W19" s="89"/>
      <c r="X19" s="89"/>
      <c r="Y19" s="89"/>
      <c r="Z19" s="89"/>
      <c r="AA19" s="89"/>
      <c r="AB19" s="89"/>
      <c r="AC19" s="90"/>
      <c r="AD19" s="25" t="str">
        <f>IF(T19="","─",T19*H19)</f>
        <v>─</v>
      </c>
      <c r="AE19" s="26" t="s">
        <v>158</v>
      </c>
    </row>
    <row r="20" spans="1:31" ht="45" customHeight="1" x14ac:dyDescent="0.15">
      <c r="A20" s="23" t="s">
        <v>118</v>
      </c>
      <c r="B20" s="116" t="s">
        <v>22</v>
      </c>
      <c r="C20" s="116"/>
      <c r="D20" s="116"/>
      <c r="E20" s="116"/>
      <c r="F20" s="116"/>
      <c r="G20" s="116"/>
      <c r="H20" s="24">
        <v>1</v>
      </c>
      <c r="I20" s="1"/>
      <c r="J20" s="78" t="s">
        <v>15</v>
      </c>
      <c r="K20" s="78"/>
      <c r="L20" s="78"/>
      <c r="M20" s="78"/>
      <c r="N20" s="79"/>
      <c r="O20" s="1"/>
      <c r="P20" s="78" t="s">
        <v>147</v>
      </c>
      <c r="Q20" s="78"/>
      <c r="R20" s="78"/>
      <c r="S20" s="78"/>
      <c r="T20" s="78"/>
      <c r="U20" s="78"/>
      <c r="V20" s="79"/>
      <c r="W20" s="1"/>
      <c r="X20" s="78" t="s">
        <v>16</v>
      </c>
      <c r="Y20" s="78"/>
      <c r="Z20" s="78"/>
      <c r="AA20" s="78"/>
      <c r="AB20" s="78"/>
      <c r="AC20" s="79"/>
      <c r="AD20" s="25" t="str">
        <f>IF(AND(I20="",O20="",W20=""),"─",IF(AND(W20="",O20=""),H20,IF(W20="",H20*$T$11,H20*$AA$11)))</f>
        <v>─</v>
      </c>
      <c r="AE20" s="26" t="s">
        <v>159</v>
      </c>
    </row>
    <row r="21" spans="1:31" ht="30" customHeight="1" x14ac:dyDescent="0.15">
      <c r="A21" s="23" t="s">
        <v>119</v>
      </c>
      <c r="B21" s="116" t="s">
        <v>8</v>
      </c>
      <c r="C21" s="116"/>
      <c r="D21" s="116"/>
      <c r="E21" s="116"/>
      <c r="F21" s="116"/>
      <c r="G21" s="116"/>
      <c r="H21" s="24">
        <v>1</v>
      </c>
      <c r="I21" s="1"/>
      <c r="J21" s="78" t="s">
        <v>17</v>
      </c>
      <c r="K21" s="78"/>
      <c r="L21" s="78"/>
      <c r="M21" s="78"/>
      <c r="N21" s="79"/>
      <c r="O21" s="1"/>
      <c r="P21" s="78" t="s">
        <v>18</v>
      </c>
      <c r="Q21" s="78"/>
      <c r="R21" s="78"/>
      <c r="S21" s="78"/>
      <c r="T21" s="78"/>
      <c r="U21" s="78"/>
      <c r="V21" s="79"/>
      <c r="W21" s="1"/>
      <c r="X21" s="78" t="s">
        <v>19</v>
      </c>
      <c r="Y21" s="78"/>
      <c r="Z21" s="78"/>
      <c r="AA21" s="78"/>
      <c r="AB21" s="78"/>
      <c r="AC21" s="79"/>
      <c r="AD21" s="25" t="str">
        <f t="shared" ref="AD21:AD34" si="3">IF(AND(I21="",O21="",W21=""),"─",IF(AND(W21="",O21=""),H21,IF(W21="",H21*$T$11,H21*$AA$11)))</f>
        <v>─</v>
      </c>
      <c r="AE21" s="26" t="s">
        <v>160</v>
      </c>
    </row>
    <row r="22" spans="1:31" ht="30" customHeight="1" x14ac:dyDescent="0.15">
      <c r="A22" s="32" t="s">
        <v>122</v>
      </c>
      <c r="B22" s="116" t="s">
        <v>76</v>
      </c>
      <c r="C22" s="116"/>
      <c r="D22" s="116"/>
      <c r="E22" s="116"/>
      <c r="F22" s="116"/>
      <c r="G22" s="116"/>
      <c r="H22" s="24">
        <v>1</v>
      </c>
      <c r="I22" s="87" t="s">
        <v>77</v>
      </c>
      <c r="J22" s="88"/>
      <c r="K22" s="88"/>
      <c r="L22" s="88"/>
      <c r="M22" s="88"/>
      <c r="N22" s="88"/>
      <c r="O22" s="88"/>
      <c r="P22" s="88"/>
      <c r="Q22" s="88"/>
      <c r="R22" s="88"/>
      <c r="S22" s="88"/>
      <c r="T22" s="2"/>
      <c r="U22" s="89" t="s">
        <v>52</v>
      </c>
      <c r="V22" s="89"/>
      <c r="W22" s="89"/>
      <c r="X22" s="89"/>
      <c r="Y22" s="89"/>
      <c r="Z22" s="89"/>
      <c r="AA22" s="89"/>
      <c r="AB22" s="89"/>
      <c r="AC22" s="90"/>
      <c r="AD22" s="25" t="str">
        <f>IF(T22="","─",T22*H22)</f>
        <v>─</v>
      </c>
      <c r="AE22" s="26" t="s">
        <v>161</v>
      </c>
    </row>
    <row r="23" spans="1:31" ht="42.75" customHeight="1" x14ac:dyDescent="0.15">
      <c r="A23" s="23" t="s">
        <v>123</v>
      </c>
      <c r="B23" s="77" t="s">
        <v>85</v>
      </c>
      <c r="C23" s="77"/>
      <c r="D23" s="77"/>
      <c r="E23" s="77"/>
      <c r="F23" s="77"/>
      <c r="G23" s="77"/>
      <c r="H23" s="24">
        <v>1</v>
      </c>
      <c r="I23" s="1"/>
      <c r="J23" s="78" t="s">
        <v>86</v>
      </c>
      <c r="K23" s="78"/>
      <c r="L23" s="78"/>
      <c r="M23" s="78"/>
      <c r="N23" s="79"/>
      <c r="O23" s="1"/>
      <c r="P23" s="78" t="s">
        <v>87</v>
      </c>
      <c r="Q23" s="78"/>
      <c r="R23" s="78"/>
      <c r="S23" s="78"/>
      <c r="T23" s="78"/>
      <c r="U23" s="78"/>
      <c r="V23" s="79"/>
      <c r="W23" s="1"/>
      <c r="X23" s="78" t="s">
        <v>88</v>
      </c>
      <c r="Y23" s="78"/>
      <c r="Z23" s="78"/>
      <c r="AA23" s="78"/>
      <c r="AB23" s="78"/>
      <c r="AC23" s="79"/>
      <c r="AD23" s="25" t="str">
        <f>IF(AND(I23="",O23="",W23=""),"─",IF(AND(W23="",O23=""),H23,IF(W23="",H23*3,H23*5)))</f>
        <v>─</v>
      </c>
      <c r="AE23" s="26" t="s">
        <v>162</v>
      </c>
    </row>
    <row r="24" spans="1:31" ht="30" customHeight="1" x14ac:dyDescent="0.15">
      <c r="A24" s="30" t="s">
        <v>124</v>
      </c>
      <c r="B24" s="116" t="s">
        <v>89</v>
      </c>
      <c r="C24" s="116"/>
      <c r="D24" s="116"/>
      <c r="E24" s="116"/>
      <c r="F24" s="116"/>
      <c r="G24" s="116"/>
      <c r="H24" s="24">
        <v>1</v>
      </c>
      <c r="I24" s="15"/>
      <c r="J24" s="33"/>
      <c r="K24" s="33"/>
      <c r="L24" s="33"/>
      <c r="M24" s="33"/>
      <c r="N24" s="33"/>
      <c r="O24" s="33"/>
      <c r="P24" s="33"/>
      <c r="Q24" s="33"/>
      <c r="R24" s="33"/>
      <c r="S24" s="34" t="s">
        <v>90</v>
      </c>
      <c r="T24" s="109"/>
      <c r="U24" s="109"/>
      <c r="V24" s="35" t="s">
        <v>91</v>
      </c>
      <c r="W24" s="35"/>
      <c r="X24" s="33"/>
      <c r="Y24" s="33"/>
      <c r="Z24" s="33"/>
      <c r="AA24" s="33"/>
      <c r="AB24" s="33"/>
      <c r="AC24" s="36"/>
      <c r="AD24" s="25" t="str">
        <f>IF(T24="","─",T24*H24)</f>
        <v>─</v>
      </c>
      <c r="AE24" s="26" t="s">
        <v>163</v>
      </c>
    </row>
    <row r="25" spans="1:31" ht="40.15" customHeight="1" x14ac:dyDescent="0.15">
      <c r="A25" s="30" t="s">
        <v>125</v>
      </c>
      <c r="B25" s="116" t="s">
        <v>92</v>
      </c>
      <c r="C25" s="116"/>
      <c r="D25" s="116"/>
      <c r="E25" s="116"/>
      <c r="F25" s="116"/>
      <c r="G25" s="116"/>
      <c r="H25" s="24">
        <v>1</v>
      </c>
      <c r="I25" s="15"/>
      <c r="J25" s="33"/>
      <c r="K25" s="33"/>
      <c r="L25" s="33"/>
      <c r="M25" s="33"/>
      <c r="N25" s="33"/>
      <c r="O25" s="33"/>
      <c r="P25" s="33"/>
      <c r="Q25" s="33"/>
      <c r="R25" s="33"/>
      <c r="S25" s="34" t="s">
        <v>90</v>
      </c>
      <c r="T25" s="109"/>
      <c r="U25" s="109"/>
      <c r="V25" s="35" t="s">
        <v>91</v>
      </c>
      <c r="W25" s="35"/>
      <c r="X25" s="33"/>
      <c r="Y25" s="33"/>
      <c r="Z25" s="33"/>
      <c r="AA25" s="33"/>
      <c r="AB25" s="33"/>
      <c r="AC25" s="36"/>
      <c r="AD25" s="25" t="str">
        <f>IF(T25="","─",T25*H25)</f>
        <v>─</v>
      </c>
      <c r="AE25" s="26" t="s">
        <v>164</v>
      </c>
    </row>
    <row r="26" spans="1:31" ht="30" customHeight="1" x14ac:dyDescent="0.15">
      <c r="A26" s="23" t="s">
        <v>126</v>
      </c>
      <c r="B26" s="116" t="s">
        <v>93</v>
      </c>
      <c r="C26" s="116"/>
      <c r="D26" s="116"/>
      <c r="E26" s="116"/>
      <c r="F26" s="116"/>
      <c r="G26" s="116"/>
      <c r="H26" s="24">
        <v>2</v>
      </c>
      <c r="I26" s="15"/>
      <c r="J26" s="33"/>
      <c r="K26" s="33"/>
      <c r="L26" s="33"/>
      <c r="M26" s="33"/>
      <c r="N26" s="33"/>
      <c r="O26" s="33"/>
      <c r="P26" s="33"/>
      <c r="Q26" s="33"/>
      <c r="R26" s="33"/>
      <c r="S26" s="34" t="s">
        <v>90</v>
      </c>
      <c r="T26" s="109"/>
      <c r="U26" s="109"/>
      <c r="V26" s="35" t="s">
        <v>91</v>
      </c>
      <c r="W26" s="35"/>
      <c r="X26" s="33"/>
      <c r="Y26" s="33"/>
      <c r="Z26" s="33"/>
      <c r="AA26" s="33"/>
      <c r="AB26" s="33"/>
      <c r="AC26" s="36"/>
      <c r="AD26" s="25" t="str">
        <f>IF(T26="","─",T26*H26)</f>
        <v>─</v>
      </c>
      <c r="AE26" s="26" t="s">
        <v>165</v>
      </c>
    </row>
    <row r="27" spans="1:31" ht="30" customHeight="1" x14ac:dyDescent="0.15">
      <c r="A27" s="32" t="s">
        <v>127</v>
      </c>
      <c r="B27" s="93" t="s">
        <v>148</v>
      </c>
      <c r="C27" s="94"/>
      <c r="D27" s="94"/>
      <c r="E27" s="94"/>
      <c r="F27" s="94"/>
      <c r="G27" s="95"/>
      <c r="H27" s="24">
        <v>1</v>
      </c>
      <c r="I27" s="1"/>
      <c r="J27" s="82" t="s">
        <v>94</v>
      </c>
      <c r="K27" s="82"/>
      <c r="L27" s="82"/>
      <c r="M27" s="82"/>
      <c r="N27" s="83"/>
      <c r="O27" s="37"/>
      <c r="P27" s="80"/>
      <c r="Q27" s="80"/>
      <c r="R27" s="80"/>
      <c r="S27" s="80"/>
      <c r="T27" s="80"/>
      <c r="U27" s="80"/>
      <c r="V27" s="81"/>
      <c r="W27" s="38"/>
      <c r="X27" s="80"/>
      <c r="Y27" s="80"/>
      <c r="Z27" s="80"/>
      <c r="AA27" s="80"/>
      <c r="AB27" s="80"/>
      <c r="AC27" s="81"/>
      <c r="AD27" s="25" t="str">
        <f t="shared" ref="AD27" si="4">IF(AND(I27="",O27="",W27=""),"─",IF(AND(W27="",O27=""),H27,IF(W27="",H27*3,H27*5)))</f>
        <v>─</v>
      </c>
      <c r="AE27" s="26" t="s">
        <v>166</v>
      </c>
    </row>
    <row r="28" spans="1:31" ht="30" customHeight="1" x14ac:dyDescent="0.15">
      <c r="A28" s="23" t="s">
        <v>128</v>
      </c>
      <c r="B28" s="93" t="s">
        <v>61</v>
      </c>
      <c r="C28" s="94"/>
      <c r="D28" s="94"/>
      <c r="E28" s="94"/>
      <c r="F28" s="94"/>
      <c r="G28" s="95"/>
      <c r="H28" s="24">
        <v>1</v>
      </c>
      <c r="I28" s="37"/>
      <c r="J28" s="80"/>
      <c r="K28" s="80"/>
      <c r="L28" s="80"/>
      <c r="M28" s="80"/>
      <c r="N28" s="81"/>
      <c r="O28" s="1"/>
      <c r="P28" s="82" t="s">
        <v>49</v>
      </c>
      <c r="Q28" s="82"/>
      <c r="R28" s="82"/>
      <c r="S28" s="82"/>
      <c r="T28" s="82"/>
      <c r="U28" s="82"/>
      <c r="V28" s="83"/>
      <c r="W28" s="37"/>
      <c r="X28" s="84"/>
      <c r="Y28" s="84"/>
      <c r="Z28" s="84"/>
      <c r="AA28" s="84"/>
      <c r="AB28" s="84"/>
      <c r="AC28" s="85"/>
      <c r="AD28" s="25" t="str">
        <f t="shared" si="3"/>
        <v>─</v>
      </c>
      <c r="AE28" s="26" t="s">
        <v>167</v>
      </c>
    </row>
    <row r="29" spans="1:31" ht="30" customHeight="1" x14ac:dyDescent="0.15">
      <c r="A29" s="39" t="s">
        <v>129</v>
      </c>
      <c r="B29" s="86" t="s">
        <v>81</v>
      </c>
      <c r="C29" s="86"/>
      <c r="D29" s="86"/>
      <c r="E29" s="86"/>
      <c r="F29" s="86"/>
      <c r="G29" s="86"/>
      <c r="H29" s="24">
        <v>1</v>
      </c>
      <c r="I29" s="37"/>
      <c r="J29" s="80"/>
      <c r="K29" s="80"/>
      <c r="L29" s="80"/>
      <c r="M29" s="80"/>
      <c r="N29" s="81"/>
      <c r="O29" s="27"/>
      <c r="P29" s="91"/>
      <c r="Q29" s="91"/>
      <c r="R29" s="91"/>
      <c r="S29" s="91"/>
      <c r="T29" s="91"/>
      <c r="U29" s="91"/>
      <c r="V29" s="92"/>
      <c r="W29" s="1" t="s">
        <v>150</v>
      </c>
      <c r="X29" s="78" t="s">
        <v>82</v>
      </c>
      <c r="Y29" s="78"/>
      <c r="Z29" s="78"/>
      <c r="AA29" s="78"/>
      <c r="AB29" s="78"/>
      <c r="AC29" s="79"/>
      <c r="AD29" s="25">
        <f t="shared" si="3"/>
        <v>3</v>
      </c>
      <c r="AE29" s="26" t="s">
        <v>168</v>
      </c>
    </row>
    <row r="30" spans="1:31" ht="30" customHeight="1" x14ac:dyDescent="0.15">
      <c r="A30" s="40" t="s">
        <v>130</v>
      </c>
      <c r="B30" s="86" t="s">
        <v>103</v>
      </c>
      <c r="C30" s="86"/>
      <c r="D30" s="86"/>
      <c r="E30" s="86"/>
      <c r="F30" s="86"/>
      <c r="G30" s="86"/>
      <c r="H30" s="24">
        <v>1</v>
      </c>
      <c r="I30" s="87" t="s">
        <v>104</v>
      </c>
      <c r="J30" s="88"/>
      <c r="K30" s="88"/>
      <c r="L30" s="88"/>
      <c r="M30" s="88"/>
      <c r="N30" s="88"/>
      <c r="O30" s="88"/>
      <c r="P30" s="88"/>
      <c r="Q30" s="88"/>
      <c r="R30" s="88"/>
      <c r="S30" s="88"/>
      <c r="T30" s="2"/>
      <c r="U30" s="89" t="s">
        <v>52</v>
      </c>
      <c r="V30" s="89"/>
      <c r="W30" s="89"/>
      <c r="X30" s="89"/>
      <c r="Y30" s="89"/>
      <c r="Z30" s="89"/>
      <c r="AA30" s="89"/>
      <c r="AB30" s="89"/>
      <c r="AC30" s="90"/>
      <c r="AD30" s="25" t="str">
        <f>IF(T30="","─",T30*H30)</f>
        <v>─</v>
      </c>
      <c r="AE30" s="26" t="s">
        <v>169</v>
      </c>
    </row>
    <row r="31" spans="1:31" ht="30" customHeight="1" x14ac:dyDescent="0.15">
      <c r="A31" s="39" t="s">
        <v>131</v>
      </c>
      <c r="B31" s="104" t="s">
        <v>105</v>
      </c>
      <c r="C31" s="105"/>
      <c r="D31" s="105"/>
      <c r="E31" s="105"/>
      <c r="F31" s="105"/>
      <c r="G31" s="106"/>
      <c r="H31" s="24">
        <v>1</v>
      </c>
      <c r="I31" s="37"/>
      <c r="J31" s="80"/>
      <c r="K31" s="80"/>
      <c r="L31" s="80"/>
      <c r="M31" s="80"/>
      <c r="N31" s="81"/>
      <c r="O31" s="1"/>
      <c r="P31" s="82" t="s">
        <v>49</v>
      </c>
      <c r="Q31" s="82"/>
      <c r="R31" s="82"/>
      <c r="S31" s="82"/>
      <c r="T31" s="82"/>
      <c r="U31" s="82"/>
      <c r="V31" s="83"/>
      <c r="W31" s="37"/>
      <c r="X31" s="84"/>
      <c r="Y31" s="84"/>
      <c r="Z31" s="84"/>
      <c r="AA31" s="84"/>
      <c r="AB31" s="84"/>
      <c r="AC31" s="85"/>
      <c r="AD31" s="25" t="str">
        <f>IF(AND(I31="",O31="",W31=""),"─",IF(AND(W31="",O31=""),H31,IF(W31="",H31*$T$11,H31*$AA$11)))</f>
        <v>─</v>
      </c>
      <c r="AE31" s="26" t="s">
        <v>170</v>
      </c>
    </row>
    <row r="32" spans="1:31" ht="30" customHeight="1" x14ac:dyDescent="0.15">
      <c r="A32" s="40" t="s">
        <v>132</v>
      </c>
      <c r="B32" s="72" t="s">
        <v>101</v>
      </c>
      <c r="C32" s="73"/>
      <c r="D32" s="73"/>
      <c r="E32" s="73"/>
      <c r="F32" s="73"/>
      <c r="G32" s="74"/>
      <c r="H32" s="24">
        <v>1</v>
      </c>
      <c r="I32" s="27"/>
      <c r="J32" s="75"/>
      <c r="K32" s="75"/>
      <c r="L32" s="75"/>
      <c r="M32" s="75"/>
      <c r="N32" s="76"/>
      <c r="O32" s="1"/>
      <c r="P32" s="96" t="s">
        <v>102</v>
      </c>
      <c r="Q32" s="96"/>
      <c r="R32" s="96"/>
      <c r="S32" s="96"/>
      <c r="T32" s="96"/>
      <c r="U32" s="96"/>
      <c r="V32" s="97"/>
      <c r="W32" s="27"/>
      <c r="X32" s="75"/>
      <c r="Y32" s="75"/>
      <c r="Z32" s="75"/>
      <c r="AA32" s="75"/>
      <c r="AB32" s="75"/>
      <c r="AC32" s="76"/>
      <c r="AD32" s="25" t="str">
        <f>IF(AND(I32="",O32="",W32=""),"─",IF(AND(W32="",O32=""),H32,IF(W32="",H32*2,H32*3)))</f>
        <v>─</v>
      </c>
      <c r="AE32" s="26" t="s">
        <v>171</v>
      </c>
    </row>
    <row r="33" spans="1:32" ht="30" customHeight="1" x14ac:dyDescent="0.15">
      <c r="A33" s="40" t="s">
        <v>133</v>
      </c>
      <c r="B33" s="86" t="s">
        <v>83</v>
      </c>
      <c r="C33" s="86"/>
      <c r="D33" s="86"/>
      <c r="E33" s="86"/>
      <c r="F33" s="86"/>
      <c r="G33" s="86"/>
      <c r="H33" s="24">
        <v>1</v>
      </c>
      <c r="I33" s="87" t="s">
        <v>71</v>
      </c>
      <c r="J33" s="88"/>
      <c r="K33" s="88"/>
      <c r="L33" s="88"/>
      <c r="M33" s="88"/>
      <c r="N33" s="88"/>
      <c r="O33" s="88"/>
      <c r="P33" s="88"/>
      <c r="Q33" s="88"/>
      <c r="R33" s="88"/>
      <c r="S33" s="88"/>
      <c r="T33" s="2"/>
      <c r="U33" s="89" t="s">
        <v>29</v>
      </c>
      <c r="V33" s="89"/>
      <c r="W33" s="89"/>
      <c r="X33" s="89"/>
      <c r="Y33" s="89"/>
      <c r="Z33" s="89"/>
      <c r="AA33" s="89"/>
      <c r="AB33" s="89"/>
      <c r="AC33" s="90"/>
      <c r="AD33" s="25" t="str">
        <f>IF(T33="","─",T33*H33)</f>
        <v>─</v>
      </c>
      <c r="AE33" s="26" t="s">
        <v>172</v>
      </c>
    </row>
    <row r="34" spans="1:32" ht="40.15" customHeight="1" x14ac:dyDescent="0.15">
      <c r="A34" s="40" t="s">
        <v>134</v>
      </c>
      <c r="B34" s="86" t="s">
        <v>84</v>
      </c>
      <c r="C34" s="86"/>
      <c r="D34" s="86"/>
      <c r="E34" s="86"/>
      <c r="F34" s="86"/>
      <c r="G34" s="86"/>
      <c r="H34" s="24">
        <v>1</v>
      </c>
      <c r="I34" s="1"/>
      <c r="J34" s="96" t="s">
        <v>54</v>
      </c>
      <c r="K34" s="96"/>
      <c r="L34" s="96"/>
      <c r="M34" s="96"/>
      <c r="N34" s="97"/>
      <c r="O34" s="1"/>
      <c r="P34" s="96" t="s">
        <v>139</v>
      </c>
      <c r="Q34" s="96"/>
      <c r="R34" s="96"/>
      <c r="S34" s="96"/>
      <c r="T34" s="96"/>
      <c r="U34" s="96"/>
      <c r="V34" s="97"/>
      <c r="W34" s="1"/>
      <c r="X34" s="96" t="s">
        <v>53</v>
      </c>
      <c r="Y34" s="96"/>
      <c r="Z34" s="96"/>
      <c r="AA34" s="96"/>
      <c r="AB34" s="96"/>
      <c r="AC34" s="97"/>
      <c r="AD34" s="25" t="str">
        <f t="shared" si="3"/>
        <v>─</v>
      </c>
      <c r="AE34" s="26" t="s">
        <v>173</v>
      </c>
    </row>
    <row r="35" spans="1:32" ht="30" customHeight="1" x14ac:dyDescent="0.15">
      <c r="A35" s="40" t="s">
        <v>135</v>
      </c>
      <c r="B35" s="104" t="s">
        <v>96</v>
      </c>
      <c r="C35" s="105"/>
      <c r="D35" s="105"/>
      <c r="E35" s="105"/>
      <c r="F35" s="105"/>
      <c r="G35" s="106"/>
      <c r="H35" s="15">
        <v>1</v>
      </c>
      <c r="I35" s="107"/>
      <c r="J35" s="108"/>
      <c r="K35" s="108"/>
      <c r="L35" s="108"/>
      <c r="M35" s="108"/>
      <c r="N35" s="108"/>
      <c r="O35" s="108"/>
      <c r="P35" s="109"/>
      <c r="Q35" s="109"/>
      <c r="R35" s="33"/>
      <c r="S35" s="34" t="s">
        <v>95</v>
      </c>
      <c r="T35" s="110"/>
      <c r="U35" s="110"/>
      <c r="V35" s="110"/>
      <c r="W35" s="110"/>
      <c r="X35" s="110"/>
      <c r="Y35" s="110"/>
      <c r="Z35" s="110"/>
      <c r="AA35" s="110"/>
      <c r="AB35" s="110"/>
      <c r="AC35" s="111"/>
      <c r="AD35" s="25" t="str">
        <f>IF(P35="","─",H35*P35)</f>
        <v>─</v>
      </c>
      <c r="AE35" s="26" t="s">
        <v>174</v>
      </c>
    </row>
    <row r="36" spans="1:32" ht="30" customHeight="1" x14ac:dyDescent="0.15">
      <c r="A36" s="102" t="s">
        <v>20</v>
      </c>
      <c r="B36" s="102"/>
      <c r="C36" s="102"/>
      <c r="D36" s="102"/>
      <c r="E36" s="102"/>
      <c r="F36" s="102"/>
      <c r="G36" s="102"/>
      <c r="H36" s="98" t="s">
        <v>136</v>
      </c>
      <c r="I36" s="99"/>
      <c r="J36" s="99"/>
      <c r="K36" s="99"/>
      <c r="L36" s="99"/>
      <c r="M36" s="99"/>
      <c r="N36" s="41">
        <f>SUM(AD12:AD28)</f>
        <v>5</v>
      </c>
      <c r="O36" s="100" t="s">
        <v>70</v>
      </c>
      <c r="P36" s="100"/>
      <c r="Q36" s="100"/>
      <c r="R36" s="103" t="s">
        <v>137</v>
      </c>
      <c r="S36" s="103"/>
      <c r="T36" s="103"/>
      <c r="U36" s="103"/>
      <c r="V36" s="103"/>
      <c r="W36" s="103"/>
      <c r="X36" s="103"/>
      <c r="Y36" s="41">
        <f>SUM(AD29:AD35)</f>
        <v>3</v>
      </c>
      <c r="Z36" s="100" t="s">
        <v>70</v>
      </c>
      <c r="AA36" s="100"/>
      <c r="AB36" s="100"/>
      <c r="AC36" s="100"/>
      <c r="AD36" s="101"/>
      <c r="AE36" s="42"/>
    </row>
    <row r="37" spans="1:32" ht="20.100000000000001" hidden="1" customHeight="1" x14ac:dyDescent="0.15">
      <c r="A37" s="43"/>
      <c r="K37" s="45"/>
      <c r="L37" s="46"/>
      <c r="M37" s="47"/>
      <c r="N37" s="48"/>
      <c r="O37" s="47"/>
      <c r="AF37" s="49"/>
    </row>
    <row r="38" spans="1:32" ht="20.100000000000001" hidden="1" customHeight="1" x14ac:dyDescent="0.15">
      <c r="A38" s="47"/>
      <c r="C38" s="6" t="s">
        <v>55</v>
      </c>
    </row>
    <row r="39" spans="1:32" ht="20.100000000000001" hidden="1" customHeight="1" x14ac:dyDescent="0.15"/>
  </sheetData>
  <sheetProtection sheet="1" objects="1" scenarios="1" formatCells="0" formatRows="0"/>
  <mergeCells count="115">
    <mergeCell ref="P15:V15"/>
    <mergeCell ref="X15:AC15"/>
    <mergeCell ref="B22:G22"/>
    <mergeCell ref="I22:S22"/>
    <mergeCell ref="U22:AC22"/>
    <mergeCell ref="B17:G17"/>
    <mergeCell ref="J17:N17"/>
    <mergeCell ref="P17:V17"/>
    <mergeCell ref="X17:AC17"/>
    <mergeCell ref="B15:G15"/>
    <mergeCell ref="J15:N15"/>
    <mergeCell ref="P20:V20"/>
    <mergeCell ref="X20:AC20"/>
    <mergeCell ref="B21:G21"/>
    <mergeCell ref="J21:N21"/>
    <mergeCell ref="P21:V21"/>
    <mergeCell ref="X21:AC21"/>
    <mergeCell ref="B16:G16"/>
    <mergeCell ref="J16:N16"/>
    <mergeCell ref="P16:V16"/>
    <mergeCell ref="X16:AC16"/>
    <mergeCell ref="B19:G19"/>
    <mergeCell ref="I19:S19"/>
    <mergeCell ref="U19:AC19"/>
    <mergeCell ref="B18:G18"/>
    <mergeCell ref="J18:N18"/>
    <mergeCell ref="P18:V18"/>
    <mergeCell ref="X18:AC18"/>
    <mergeCell ref="B31:G31"/>
    <mergeCell ref="J31:N31"/>
    <mergeCell ref="B24:G24"/>
    <mergeCell ref="T24:U24"/>
    <mergeCell ref="B25:G25"/>
    <mergeCell ref="T25:U25"/>
    <mergeCell ref="B26:G26"/>
    <mergeCell ref="T26:U26"/>
    <mergeCell ref="B27:G27"/>
    <mergeCell ref="J27:N27"/>
    <mergeCell ref="P27:V27"/>
    <mergeCell ref="B20:G20"/>
    <mergeCell ref="J20:N20"/>
    <mergeCell ref="P31:V31"/>
    <mergeCell ref="X31:AC31"/>
    <mergeCell ref="N1:P1"/>
    <mergeCell ref="Q1:AD1"/>
    <mergeCell ref="A4:AD4"/>
    <mergeCell ref="A5:AD5"/>
    <mergeCell ref="N2:P3"/>
    <mergeCell ref="A6:G6"/>
    <mergeCell ref="H6:N6"/>
    <mergeCell ref="O6:V6"/>
    <mergeCell ref="W6:AD6"/>
    <mergeCell ref="R2:T2"/>
    <mergeCell ref="V2:AD2"/>
    <mergeCell ref="R3:AD3"/>
    <mergeCell ref="A7:G7"/>
    <mergeCell ref="H7:AD7"/>
    <mergeCell ref="B14:G14"/>
    <mergeCell ref="J14:N14"/>
    <mergeCell ref="P14:V14"/>
    <mergeCell ref="X14:AC14"/>
    <mergeCell ref="A9:G11"/>
    <mergeCell ref="H9:H11"/>
    <mergeCell ref="I9:AD9"/>
    <mergeCell ref="I10:N10"/>
    <mergeCell ref="B12:G12"/>
    <mergeCell ref="J12:N12"/>
    <mergeCell ref="P12:V12"/>
    <mergeCell ref="X12:AC12"/>
    <mergeCell ref="O10:V10"/>
    <mergeCell ref="W10:AC10"/>
    <mergeCell ref="AD10:AD11"/>
    <mergeCell ref="J11:L11"/>
    <mergeCell ref="P11:S11"/>
    <mergeCell ref="X11:Z11"/>
    <mergeCell ref="B13:G13"/>
    <mergeCell ref="J13:N13"/>
    <mergeCell ref="P13:V13"/>
    <mergeCell ref="X13:AC13"/>
    <mergeCell ref="H36:M36"/>
    <mergeCell ref="B34:G34"/>
    <mergeCell ref="J34:N34"/>
    <mergeCell ref="P34:V34"/>
    <mergeCell ref="X34:AC34"/>
    <mergeCell ref="B33:G33"/>
    <mergeCell ref="O36:Q36"/>
    <mergeCell ref="Z36:AD36"/>
    <mergeCell ref="I33:S33"/>
    <mergeCell ref="U33:AC33"/>
    <mergeCell ref="A36:G36"/>
    <mergeCell ref="R36:X36"/>
    <mergeCell ref="B35:G35"/>
    <mergeCell ref="I35:O35"/>
    <mergeCell ref="P35:Q35"/>
    <mergeCell ref="T35:AC35"/>
    <mergeCell ref="B32:G32"/>
    <mergeCell ref="J32:N32"/>
    <mergeCell ref="B23:G23"/>
    <mergeCell ref="J23:N23"/>
    <mergeCell ref="P23:V23"/>
    <mergeCell ref="X23:AC23"/>
    <mergeCell ref="X27:AC27"/>
    <mergeCell ref="P28:V28"/>
    <mergeCell ref="X28:AC28"/>
    <mergeCell ref="B30:G30"/>
    <mergeCell ref="I30:S30"/>
    <mergeCell ref="U30:AC30"/>
    <mergeCell ref="B29:G29"/>
    <mergeCell ref="J29:N29"/>
    <mergeCell ref="P29:V29"/>
    <mergeCell ref="X29:AC29"/>
    <mergeCell ref="B28:G28"/>
    <mergeCell ref="J28:N28"/>
    <mergeCell ref="P32:V32"/>
    <mergeCell ref="X32:AC32"/>
  </mergeCells>
  <phoneticPr fontId="2"/>
  <dataValidations count="2">
    <dataValidation type="list" allowBlank="1" showInputMessage="1" showErrorMessage="1" sqref="O31:O32 W14:W16 O28 O34 I34 W34 W29 W20:W21 W18 I20:I21 I18 O20:O21 O18 W12 I12:I14 O12:O15 I23 O23 W23 I27" xr:uid="{00000000-0002-0000-0100-000000000000}">
      <formula1>$C$37:$C$38</formula1>
    </dataValidation>
    <dataValidation type="list" allowBlank="1" showInputMessage="1" showErrorMessage="1" sqref="I17" xr:uid="{00000000-0002-0000-0100-000001000000}">
      <formula1>$C$38:$C$39</formula1>
    </dataValidation>
  </dataValidations>
  <printOptions horizontalCentered="1"/>
  <pageMargins left="0.62992125984251968" right="0.23622047244094491" top="0.35433070866141736" bottom="0.55118110236220474" header="0.31496062992125984" footer="0.31496062992125984"/>
  <pageSetup paperSize="9" scale="84" orientation="portrait" r:id="rId1"/>
  <headerFooter alignWithMargins="0">
    <oddFooter>&amp;R20250822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64"/>
  <sheetViews>
    <sheetView view="pageBreakPreview" zoomScale="80" zoomScaleNormal="80" zoomScaleSheetLayoutView="80" workbookViewId="0">
      <selection activeCell="O1" sqref="O1:AD1"/>
    </sheetView>
  </sheetViews>
  <sheetFormatPr defaultColWidth="8.875" defaultRowHeight="13.5" x14ac:dyDescent="0.15"/>
  <cols>
    <col min="1" max="10" width="3.625" customWidth="1"/>
    <col min="11" max="13" width="4.625" customWidth="1"/>
    <col min="14" max="14" width="4.75" customWidth="1"/>
    <col min="15" max="30" width="3.625" customWidth="1"/>
  </cols>
  <sheetData>
    <row r="1" spans="1:32" ht="20.100000000000001" customHeight="1" x14ac:dyDescent="0.15">
      <c r="A1" s="5" t="s">
        <v>176</v>
      </c>
      <c r="F1" s="56"/>
      <c r="G1" s="56"/>
      <c r="K1" s="214" t="s">
        <v>11</v>
      </c>
      <c r="L1" s="183"/>
      <c r="M1" s="183"/>
      <c r="N1" s="215"/>
      <c r="O1" s="227"/>
      <c r="P1" s="228"/>
      <c r="Q1" s="228"/>
      <c r="R1" s="228"/>
      <c r="S1" s="228"/>
      <c r="T1" s="228"/>
      <c r="U1" s="228"/>
      <c r="V1" s="228"/>
      <c r="W1" s="228"/>
      <c r="X1" s="228"/>
      <c r="Y1" s="228"/>
      <c r="Z1" s="228"/>
      <c r="AA1" s="228"/>
      <c r="AB1" s="228"/>
      <c r="AC1" s="228"/>
      <c r="AD1" s="229"/>
    </row>
    <row r="2" spans="1:32" ht="13.5" customHeight="1" x14ac:dyDescent="0.15">
      <c r="A2" s="57"/>
      <c r="B2" s="57"/>
      <c r="C2" s="57"/>
      <c r="D2" s="57"/>
      <c r="E2" s="57"/>
      <c r="F2" s="57"/>
      <c r="G2" s="57"/>
      <c r="K2" s="216" t="s">
        <v>26</v>
      </c>
      <c r="L2" s="217"/>
      <c r="M2" s="217"/>
      <c r="N2" s="218"/>
      <c r="O2" s="53" t="s">
        <v>56</v>
      </c>
      <c r="P2" s="222" t="s">
        <v>57</v>
      </c>
      <c r="Q2" s="222"/>
      <c r="R2" s="222"/>
      <c r="S2" s="50" t="s">
        <v>59</v>
      </c>
      <c r="T2" s="222" t="s">
        <v>58</v>
      </c>
      <c r="U2" s="222"/>
      <c r="V2" s="222"/>
      <c r="W2" s="222"/>
      <c r="X2" s="222"/>
      <c r="Y2" s="222"/>
      <c r="Z2" s="222"/>
      <c r="AA2" s="222"/>
      <c r="AB2" s="222"/>
      <c r="AC2" s="222"/>
      <c r="AD2" s="223"/>
    </row>
    <row r="3" spans="1:32" ht="13.5" customHeight="1" x14ac:dyDescent="0.15">
      <c r="A3" s="57"/>
      <c r="B3" s="57"/>
      <c r="C3" s="57"/>
      <c r="D3" s="57"/>
      <c r="E3" s="57"/>
      <c r="F3" s="57"/>
      <c r="G3" s="57"/>
      <c r="K3" s="219"/>
      <c r="L3" s="220"/>
      <c r="M3" s="220"/>
      <c r="N3" s="221"/>
      <c r="O3" s="54" t="s">
        <v>56</v>
      </c>
      <c r="P3" s="224" t="s">
        <v>192</v>
      </c>
      <c r="Q3" s="225"/>
      <c r="R3" s="225"/>
      <c r="S3" s="225"/>
      <c r="T3" s="225"/>
      <c r="U3" s="225"/>
      <c r="V3" s="225"/>
      <c r="W3" s="225"/>
      <c r="X3" s="225"/>
      <c r="Y3" s="225"/>
      <c r="Z3" s="225"/>
      <c r="AA3" s="225"/>
      <c r="AB3" s="225"/>
      <c r="AC3" s="225"/>
      <c r="AD3" s="226"/>
    </row>
    <row r="4" spans="1:32" s="14" customFormat="1" ht="18.75" x14ac:dyDescent="0.15">
      <c r="A4" s="230" t="s">
        <v>149</v>
      </c>
      <c r="B4" s="230"/>
      <c r="C4" s="230"/>
      <c r="D4" s="230"/>
      <c r="E4" s="230"/>
      <c r="F4" s="230"/>
      <c r="G4" s="230"/>
      <c r="H4" s="230"/>
      <c r="I4" s="230"/>
      <c r="J4" s="230"/>
      <c r="K4" s="230"/>
      <c r="L4" s="230"/>
      <c r="M4" s="230"/>
      <c r="N4" s="230"/>
      <c r="O4" s="230"/>
      <c r="P4" s="50" t="s">
        <v>56</v>
      </c>
      <c r="Q4" s="231" t="s">
        <v>193</v>
      </c>
      <c r="R4" s="231"/>
      <c r="S4" s="231"/>
      <c r="T4" s="50" t="s">
        <v>59</v>
      </c>
      <c r="U4" s="232" t="s">
        <v>194</v>
      </c>
      <c r="V4" s="232"/>
      <c r="W4" s="232"/>
      <c r="X4" s="233" t="s">
        <v>195</v>
      </c>
      <c r="Y4" s="233"/>
      <c r="Z4" s="233"/>
      <c r="AA4" s="234" t="s">
        <v>196</v>
      </c>
      <c r="AB4" s="234"/>
      <c r="AC4" s="234"/>
      <c r="AD4" s="234"/>
    </row>
    <row r="5" spans="1:32" s="16" customFormat="1" ht="25.5" customHeight="1" x14ac:dyDescent="0.15">
      <c r="A5" s="208" t="s">
        <v>12</v>
      </c>
      <c r="B5" s="209"/>
      <c r="C5" s="209"/>
      <c r="D5" s="209"/>
      <c r="E5" s="209"/>
      <c r="F5" s="209"/>
      <c r="G5" s="210"/>
      <c r="H5" s="211" t="s">
        <v>65</v>
      </c>
      <c r="I5" s="212"/>
      <c r="J5" s="212"/>
      <c r="K5" s="212"/>
      <c r="L5" s="212"/>
      <c r="M5" s="212"/>
      <c r="N5" s="213"/>
      <c r="O5" s="127" t="s">
        <v>13</v>
      </c>
      <c r="P5" s="110"/>
      <c r="Q5" s="110"/>
      <c r="R5" s="110"/>
      <c r="S5" s="110"/>
      <c r="T5" s="110"/>
      <c r="U5" s="110"/>
      <c r="V5" s="111"/>
      <c r="W5" s="211" t="s">
        <v>66</v>
      </c>
      <c r="X5" s="212"/>
      <c r="Y5" s="212"/>
      <c r="Z5" s="212"/>
      <c r="AA5" s="212"/>
      <c r="AB5" s="212"/>
      <c r="AC5" s="212"/>
      <c r="AD5" s="213"/>
    </row>
    <row r="6" spans="1:32" s="16" customFormat="1" ht="33" customHeight="1" x14ac:dyDescent="0.15">
      <c r="A6" s="127" t="s">
        <v>21</v>
      </c>
      <c r="B6" s="110"/>
      <c r="C6" s="110"/>
      <c r="D6" s="110"/>
      <c r="E6" s="110"/>
      <c r="F6" s="110"/>
      <c r="G6" s="111"/>
      <c r="H6" s="192" t="s">
        <v>142</v>
      </c>
      <c r="I6" s="193"/>
      <c r="J6" s="193"/>
      <c r="K6" s="193"/>
      <c r="L6" s="193"/>
      <c r="M6" s="193"/>
      <c r="N6" s="193"/>
      <c r="O6" s="193"/>
      <c r="P6" s="193"/>
      <c r="Q6" s="193"/>
      <c r="R6" s="193"/>
      <c r="S6" s="193"/>
      <c r="T6" s="193"/>
      <c r="U6" s="193"/>
      <c r="V6" s="193"/>
      <c r="W6" s="193"/>
      <c r="X6" s="193"/>
      <c r="Y6" s="193"/>
      <c r="Z6" s="193"/>
      <c r="AA6" s="193"/>
      <c r="AB6" s="193"/>
      <c r="AC6" s="193"/>
      <c r="AD6" s="194"/>
    </row>
    <row r="7" spans="1:32" x14ac:dyDescent="0.15">
      <c r="A7" s="199" t="s">
        <v>197</v>
      </c>
      <c r="B7" s="200"/>
      <c r="C7" s="200"/>
      <c r="D7" s="200"/>
      <c r="E7" s="200"/>
      <c r="F7" s="200"/>
      <c r="G7" s="201"/>
      <c r="H7" s="204">
        <v>1</v>
      </c>
      <c r="I7" s="204"/>
      <c r="J7" s="58" t="s">
        <v>50</v>
      </c>
      <c r="K7" s="199" t="s">
        <v>198</v>
      </c>
      <c r="L7" s="200"/>
      <c r="M7" s="200"/>
      <c r="N7" s="205">
        <v>45838</v>
      </c>
      <c r="O7" s="205"/>
      <c r="P7" s="206"/>
      <c r="Q7" s="199" t="s">
        <v>199</v>
      </c>
      <c r="R7" s="200"/>
      <c r="S7" s="200"/>
      <c r="T7" s="200"/>
      <c r="U7" s="205">
        <v>46204</v>
      </c>
      <c r="V7" s="205"/>
      <c r="W7" s="205"/>
      <c r="X7" s="206"/>
      <c r="Y7" s="207" t="s">
        <v>200</v>
      </c>
      <c r="Z7" s="207"/>
      <c r="AA7" s="207"/>
      <c r="AB7" s="165">
        <f>IF(OR(N7="",U7=""),"",(YEAR(U7) - YEAR(N7)) * 12 + MONTH(U7) - MONTH(N7) + 1)</f>
        <v>14</v>
      </c>
      <c r="AC7" s="165"/>
      <c r="AD7" s="59" t="s">
        <v>29</v>
      </c>
    </row>
    <row r="8" spans="1:32" x14ac:dyDescent="0.15">
      <c r="A8" t="s">
        <v>30</v>
      </c>
    </row>
    <row r="9" spans="1:32" x14ac:dyDescent="0.15">
      <c r="A9" s="198" t="s">
        <v>31</v>
      </c>
      <c r="B9" s="198"/>
      <c r="C9" s="198"/>
      <c r="D9" s="198"/>
      <c r="E9" s="198"/>
      <c r="F9" s="198"/>
      <c r="G9" s="198"/>
      <c r="H9" s="203" t="s">
        <v>32</v>
      </c>
      <c r="I9" s="203"/>
      <c r="J9" s="203"/>
      <c r="K9" s="203"/>
      <c r="L9" s="203"/>
      <c r="M9" s="203"/>
      <c r="N9" s="203"/>
      <c r="O9" s="203"/>
      <c r="P9" s="203"/>
      <c r="Q9" s="203"/>
      <c r="R9" s="203"/>
      <c r="S9" s="203"/>
      <c r="T9" s="203"/>
      <c r="U9" s="203"/>
      <c r="V9" s="203"/>
      <c r="W9" s="203"/>
      <c r="X9" s="203"/>
      <c r="Y9" s="202" t="s">
        <v>33</v>
      </c>
      <c r="Z9" s="202"/>
      <c r="AA9" s="202"/>
      <c r="AB9" s="202"/>
      <c r="AC9" s="202"/>
      <c r="AD9" s="202"/>
    </row>
    <row r="10" spans="1:32" x14ac:dyDescent="0.15">
      <c r="A10" s="180" t="s">
        <v>177</v>
      </c>
      <c r="B10" s="180"/>
      <c r="C10" s="180"/>
      <c r="D10" s="180"/>
      <c r="E10" s="180"/>
      <c r="F10" s="180"/>
      <c r="G10" s="180"/>
      <c r="H10" s="180" t="s">
        <v>208</v>
      </c>
      <c r="I10" s="180"/>
      <c r="J10" s="180"/>
      <c r="K10" s="180"/>
      <c r="L10" s="180"/>
      <c r="M10" s="180"/>
      <c r="N10" s="180"/>
      <c r="O10" s="180"/>
      <c r="P10" s="180"/>
      <c r="Q10" s="180"/>
      <c r="R10" s="180"/>
      <c r="S10" s="180"/>
      <c r="T10" s="180"/>
      <c r="U10" s="180"/>
      <c r="V10" s="180"/>
      <c r="W10" s="180"/>
      <c r="X10" s="180"/>
      <c r="Y10" s="195">
        <f>IF(H7="","",H7*20000)</f>
        <v>20000</v>
      </c>
      <c r="Z10" s="195"/>
      <c r="AA10" s="195"/>
      <c r="AB10" s="195"/>
      <c r="AC10" s="195"/>
      <c r="AD10" s="195"/>
      <c r="AF10" s="55"/>
    </row>
    <row r="11" spans="1:32" x14ac:dyDescent="0.15">
      <c r="A11" s="180" t="s">
        <v>178</v>
      </c>
      <c r="B11" s="180"/>
      <c r="C11" s="180"/>
      <c r="D11" s="180"/>
      <c r="E11" s="180"/>
      <c r="F11" s="180"/>
      <c r="G11" s="180"/>
      <c r="H11" s="178" t="s">
        <v>209</v>
      </c>
      <c r="I11" s="89"/>
      <c r="J11" s="89"/>
      <c r="K11" s="89"/>
      <c r="L11" s="89"/>
      <c r="M11" s="89"/>
      <c r="N11" s="89"/>
      <c r="O11" s="89"/>
      <c r="P11" s="89"/>
      <c r="Q11" s="89"/>
      <c r="R11" s="50" t="s">
        <v>59</v>
      </c>
      <c r="S11" s="89" t="s">
        <v>210</v>
      </c>
      <c r="T11" s="89"/>
      <c r="U11" s="89"/>
      <c r="V11" s="89"/>
      <c r="W11" s="89"/>
      <c r="X11" s="90"/>
      <c r="Y11" s="175">
        <f>IF(H7="","",IF(R11="■",0,250000))</f>
        <v>250000</v>
      </c>
      <c r="Z11" s="176"/>
      <c r="AA11" s="176"/>
      <c r="AB11" s="176"/>
      <c r="AC11" s="176"/>
      <c r="AD11" s="177"/>
    </row>
    <row r="12" spans="1:32" x14ac:dyDescent="0.15">
      <c r="A12" s="190" t="s">
        <v>179</v>
      </c>
      <c r="B12" s="190"/>
      <c r="C12" s="190"/>
      <c r="D12" s="190"/>
      <c r="E12" s="190"/>
      <c r="F12" s="190"/>
      <c r="G12" s="190"/>
      <c r="H12" s="262" t="s">
        <v>140</v>
      </c>
      <c r="I12" s="263"/>
      <c r="J12" s="263"/>
      <c r="K12" s="263"/>
      <c r="L12" s="263"/>
      <c r="M12" s="263"/>
      <c r="N12" s="263"/>
      <c r="O12" s="263"/>
      <c r="P12" s="263"/>
      <c r="Q12" s="165">
        <f>YC書式540_研究経費ポイント算出表!Y36</f>
        <v>3</v>
      </c>
      <c r="R12" s="165"/>
      <c r="S12" s="165"/>
      <c r="T12" s="163">
        <v>1200</v>
      </c>
      <c r="U12" s="163"/>
      <c r="V12" s="163"/>
      <c r="W12" s="163"/>
      <c r="X12" s="164"/>
      <c r="Y12" s="195">
        <f>IF(H7="","",Q12*T12*H7)</f>
        <v>3600</v>
      </c>
      <c r="Z12" s="195"/>
      <c r="AA12" s="195"/>
      <c r="AB12" s="195"/>
      <c r="AC12" s="195"/>
      <c r="AD12" s="195"/>
    </row>
    <row r="13" spans="1:32" ht="14.25" thickBot="1" x14ac:dyDescent="0.2">
      <c r="A13" s="179" t="s">
        <v>180</v>
      </c>
      <c r="B13" s="179"/>
      <c r="C13" s="179"/>
      <c r="D13" s="179"/>
      <c r="E13" s="179"/>
      <c r="F13" s="179"/>
      <c r="G13" s="179"/>
      <c r="H13" s="179" t="s">
        <v>184</v>
      </c>
      <c r="I13" s="179"/>
      <c r="J13" s="179"/>
      <c r="K13" s="179"/>
      <c r="L13" s="179"/>
      <c r="M13" s="179"/>
      <c r="N13" s="179"/>
      <c r="O13" s="179"/>
      <c r="P13" s="179"/>
      <c r="Q13" s="179"/>
      <c r="R13" s="179"/>
      <c r="S13" s="179"/>
      <c r="T13" s="179"/>
      <c r="U13" s="179"/>
      <c r="V13" s="179"/>
      <c r="W13" s="179"/>
      <c r="X13" s="179"/>
      <c r="Y13" s="236">
        <f>IF(H7="","",(SUM(Y10:AD12))*0.1)</f>
        <v>27360</v>
      </c>
      <c r="Z13" s="236"/>
      <c r="AA13" s="237"/>
      <c r="AB13" s="237"/>
      <c r="AC13" s="237"/>
      <c r="AD13" s="237"/>
    </row>
    <row r="14" spans="1:32" ht="14.25" thickTop="1" x14ac:dyDescent="0.15">
      <c r="A14" s="240" t="s">
        <v>201</v>
      </c>
      <c r="B14" s="241"/>
      <c r="C14" s="241"/>
      <c r="D14" s="241"/>
      <c r="E14" s="241"/>
      <c r="F14" s="241"/>
      <c r="G14" s="242"/>
      <c r="H14" s="243" t="s">
        <v>202</v>
      </c>
      <c r="I14" s="244"/>
      <c r="J14" s="244"/>
      <c r="K14" s="244"/>
      <c r="L14" s="244"/>
      <c r="M14" s="244"/>
      <c r="N14" s="244"/>
      <c r="O14" s="244"/>
      <c r="P14" s="244"/>
      <c r="Q14" s="244"/>
      <c r="R14" s="244"/>
      <c r="S14" s="244"/>
      <c r="T14" s="244"/>
      <c r="U14" s="244"/>
      <c r="V14" s="244"/>
      <c r="W14" s="244"/>
      <c r="X14" s="245"/>
      <c r="Y14" s="196">
        <f>IF(H7="","",Y10)</f>
        <v>20000</v>
      </c>
      <c r="Z14" s="196"/>
      <c r="AA14" s="197"/>
      <c r="AB14" s="197"/>
      <c r="AC14" s="197"/>
      <c r="AD14" s="197"/>
    </row>
    <row r="15" spans="1:32" x14ac:dyDescent="0.15">
      <c r="A15" s="246" t="s">
        <v>203</v>
      </c>
      <c r="B15" s="247"/>
      <c r="C15" s="247"/>
      <c r="D15" s="247"/>
      <c r="E15" s="247"/>
      <c r="F15" s="247"/>
      <c r="G15" s="248"/>
      <c r="H15" s="249" t="s">
        <v>204</v>
      </c>
      <c r="I15" s="250"/>
      <c r="J15" s="250"/>
      <c r="K15" s="250"/>
      <c r="L15" s="250"/>
      <c r="M15" s="250"/>
      <c r="N15" s="250"/>
      <c r="O15" s="250"/>
      <c r="P15" s="250"/>
      <c r="Q15" s="250"/>
      <c r="R15" s="250"/>
      <c r="S15" s="250"/>
      <c r="T15" s="250"/>
      <c r="U15" s="250"/>
      <c r="V15" s="250"/>
      <c r="W15" s="250"/>
      <c r="X15" s="251"/>
      <c r="Y15" s="238">
        <f>IF(H7="","",SUM(Y11:AD13))</f>
        <v>280960</v>
      </c>
      <c r="Z15" s="238"/>
      <c r="AA15" s="239"/>
      <c r="AB15" s="239"/>
      <c r="AC15" s="239"/>
      <c r="AD15" s="239"/>
    </row>
    <row r="16" spans="1:32" ht="14.25" thickBot="1" x14ac:dyDescent="0.2">
      <c r="A16" s="252" t="s">
        <v>205</v>
      </c>
      <c r="B16" s="253"/>
      <c r="C16" s="253"/>
      <c r="D16" s="253"/>
      <c r="E16" s="253"/>
      <c r="F16" s="253"/>
      <c r="G16" s="254"/>
      <c r="H16" s="255" t="s">
        <v>206</v>
      </c>
      <c r="I16" s="255"/>
      <c r="J16" s="255"/>
      <c r="K16" s="255"/>
      <c r="L16" s="255"/>
      <c r="M16" s="255"/>
      <c r="N16" s="255"/>
      <c r="O16" s="255"/>
      <c r="P16" s="255"/>
      <c r="Q16" s="255"/>
      <c r="R16" s="255"/>
      <c r="S16" s="255"/>
      <c r="T16" s="255"/>
      <c r="U16" s="255"/>
      <c r="V16" s="255"/>
      <c r="W16" s="255"/>
      <c r="X16" s="255"/>
      <c r="Y16" s="235">
        <f>IF(H7="","",(Y14+Y15)*0.3)</f>
        <v>90288</v>
      </c>
      <c r="Z16" s="235"/>
      <c r="AA16" s="235"/>
      <c r="AB16" s="235"/>
      <c r="AC16" s="235"/>
      <c r="AD16" s="235"/>
    </row>
    <row r="17" spans="1:30" ht="14.25" thickTop="1" x14ac:dyDescent="0.15">
      <c r="A17" s="256" t="s">
        <v>41</v>
      </c>
      <c r="B17" s="257"/>
      <c r="C17" s="257"/>
      <c r="D17" s="257"/>
      <c r="E17" s="257"/>
      <c r="F17" s="257"/>
      <c r="G17" s="258"/>
      <c r="H17" s="259" t="s">
        <v>207</v>
      </c>
      <c r="I17" s="260"/>
      <c r="J17" s="260"/>
      <c r="K17" s="260"/>
      <c r="L17" s="260"/>
      <c r="M17" s="260"/>
      <c r="N17" s="260"/>
      <c r="O17" s="260"/>
      <c r="P17" s="260"/>
      <c r="Q17" s="260"/>
      <c r="R17" s="260"/>
      <c r="S17" s="260"/>
      <c r="T17" s="260"/>
      <c r="U17" s="261"/>
      <c r="V17" s="184" t="s">
        <v>34</v>
      </c>
      <c r="W17" s="185"/>
      <c r="X17" s="186"/>
      <c r="Y17" s="181">
        <f>IF(H7="","",SUM(Y14:AD16))</f>
        <v>391248</v>
      </c>
      <c r="Z17" s="181"/>
      <c r="AA17" s="182"/>
      <c r="AB17" s="182"/>
      <c r="AC17" s="182"/>
      <c r="AD17" s="182"/>
    </row>
    <row r="18" spans="1:30" x14ac:dyDescent="0.15">
      <c r="A18" s="60"/>
      <c r="B18" s="60"/>
      <c r="C18" s="60"/>
      <c r="D18" s="60"/>
      <c r="E18" s="60"/>
      <c r="F18" s="60"/>
      <c r="G18" s="60"/>
      <c r="H18" s="60"/>
      <c r="I18" s="60"/>
      <c r="J18" s="60"/>
      <c r="K18" s="60"/>
      <c r="L18" s="60"/>
      <c r="M18" s="60"/>
      <c r="N18" s="60"/>
      <c r="O18" s="60"/>
      <c r="P18" s="60"/>
      <c r="Q18" s="60"/>
      <c r="R18" s="60"/>
      <c r="S18" s="60"/>
      <c r="T18" s="60"/>
      <c r="U18" s="60"/>
      <c r="V18" s="60"/>
      <c r="W18" s="60"/>
      <c r="X18" s="60"/>
      <c r="Y18" s="183"/>
      <c r="Z18" s="183"/>
      <c r="AA18" s="183"/>
      <c r="AB18" s="183"/>
      <c r="AC18" s="183"/>
      <c r="AD18" s="183"/>
    </row>
    <row r="19" spans="1:30" x14ac:dyDescent="0.15">
      <c r="A19" s="198" t="s">
        <v>35</v>
      </c>
      <c r="B19" s="198"/>
      <c r="C19" s="198"/>
      <c r="D19" s="198"/>
      <c r="E19" s="198"/>
      <c r="F19" s="198"/>
      <c r="G19" s="198"/>
      <c r="H19" s="203" t="s">
        <v>32</v>
      </c>
      <c r="I19" s="203"/>
      <c r="J19" s="203"/>
      <c r="K19" s="203"/>
      <c r="L19" s="203"/>
      <c r="M19" s="203"/>
      <c r="N19" s="203"/>
      <c r="O19" s="203"/>
      <c r="P19" s="203"/>
      <c r="Q19" s="203"/>
      <c r="R19" s="203"/>
      <c r="S19" s="203"/>
      <c r="T19" s="203"/>
      <c r="U19" s="203"/>
      <c r="V19" s="203"/>
      <c r="W19" s="203"/>
      <c r="X19" s="203"/>
      <c r="Y19" s="202" t="s">
        <v>33</v>
      </c>
      <c r="Z19" s="202"/>
      <c r="AA19" s="202"/>
      <c r="AB19" s="202"/>
      <c r="AC19" s="202"/>
      <c r="AD19" s="202"/>
    </row>
    <row r="20" spans="1:30" ht="13.9" customHeight="1" x14ac:dyDescent="0.15">
      <c r="A20" s="178" t="s">
        <v>211</v>
      </c>
      <c r="B20" s="89"/>
      <c r="C20" s="89"/>
      <c r="D20" s="89"/>
      <c r="E20" s="89"/>
      <c r="F20" s="89"/>
      <c r="G20" s="90"/>
      <c r="H20" s="264" t="s">
        <v>215</v>
      </c>
      <c r="I20" s="265"/>
      <c r="J20" s="265"/>
      <c r="K20" s="265"/>
      <c r="L20" s="265"/>
      <c r="M20" s="265"/>
      <c r="N20" s="265"/>
      <c r="O20" s="265"/>
      <c r="P20" s="265"/>
      <c r="Q20" s="265"/>
      <c r="R20" s="50" t="s">
        <v>59</v>
      </c>
      <c r="S20" s="89" t="s">
        <v>216</v>
      </c>
      <c r="T20" s="89"/>
      <c r="U20" s="89"/>
      <c r="V20" s="89"/>
      <c r="W20" s="89"/>
      <c r="X20" s="90"/>
      <c r="Y20" s="175">
        <f>IF(H7="","",IF(R20="■",35000,70000))</f>
        <v>70000</v>
      </c>
      <c r="Z20" s="176"/>
      <c r="AA20" s="176"/>
      <c r="AB20" s="176"/>
      <c r="AC20" s="176"/>
      <c r="AD20" s="177"/>
    </row>
    <row r="21" spans="1:30" ht="13.9" customHeight="1" thickBot="1" x14ac:dyDescent="0.2">
      <c r="A21" s="276" t="s">
        <v>212</v>
      </c>
      <c r="B21" s="173"/>
      <c r="C21" s="173"/>
      <c r="D21" s="173"/>
      <c r="E21" s="173"/>
      <c r="F21" s="173"/>
      <c r="G21" s="174"/>
      <c r="H21" s="171" t="s">
        <v>217</v>
      </c>
      <c r="I21" s="172"/>
      <c r="J21" s="172"/>
      <c r="K21" s="172"/>
      <c r="L21" s="172"/>
      <c r="M21" s="172"/>
      <c r="N21" s="172"/>
      <c r="O21" s="172"/>
      <c r="P21" s="172"/>
      <c r="Q21" s="172"/>
      <c r="R21" s="61" t="str">
        <f>R11</f>
        <v>□</v>
      </c>
      <c r="S21" s="173" t="str">
        <f>S11</f>
        <v>外部IRBに審査を委託</v>
      </c>
      <c r="T21" s="173"/>
      <c r="U21" s="173"/>
      <c r="V21" s="173"/>
      <c r="W21" s="173"/>
      <c r="X21" s="174"/>
      <c r="Y21" s="187">
        <f>IF(H7="","",IF(R11="■",0,100000))</f>
        <v>100000</v>
      </c>
      <c r="Z21" s="188"/>
      <c r="AA21" s="188"/>
      <c r="AB21" s="188"/>
      <c r="AC21" s="188"/>
      <c r="AD21" s="189"/>
    </row>
    <row r="22" spans="1:30" ht="13.9" customHeight="1" thickTop="1" x14ac:dyDescent="0.15">
      <c r="A22" s="240" t="s">
        <v>213</v>
      </c>
      <c r="B22" s="241"/>
      <c r="C22" s="241"/>
      <c r="D22" s="241"/>
      <c r="E22" s="241"/>
      <c r="F22" s="241"/>
      <c r="G22" s="242"/>
      <c r="H22" s="274" t="s">
        <v>218</v>
      </c>
      <c r="I22" s="275"/>
      <c r="J22" s="275"/>
      <c r="K22" s="275"/>
      <c r="L22" s="275"/>
      <c r="M22" s="275"/>
      <c r="N22" s="280">
        <f>AB7</f>
        <v>14</v>
      </c>
      <c r="O22" s="280"/>
      <c r="P22" s="275" t="s">
        <v>29</v>
      </c>
      <c r="Q22" s="275"/>
      <c r="R22" s="275"/>
      <c r="S22" s="275"/>
      <c r="T22" s="275"/>
      <c r="U22" s="275"/>
      <c r="V22" s="275"/>
      <c r="W22" s="275"/>
      <c r="X22" s="281"/>
      <c r="Y22" s="283">
        <f>IF(H7="","",(Y20*N22))</f>
        <v>980000</v>
      </c>
      <c r="Z22" s="284"/>
      <c r="AA22" s="284"/>
      <c r="AB22" s="284"/>
      <c r="AC22" s="284"/>
      <c r="AD22" s="285"/>
    </row>
    <row r="23" spans="1:30" ht="13.9" customHeight="1" thickBot="1" x14ac:dyDescent="0.2">
      <c r="A23" s="252" t="s">
        <v>214</v>
      </c>
      <c r="B23" s="253"/>
      <c r="C23" s="253"/>
      <c r="D23" s="253"/>
      <c r="E23" s="253"/>
      <c r="F23" s="253"/>
      <c r="G23" s="254"/>
      <c r="H23" s="276" t="s">
        <v>219</v>
      </c>
      <c r="I23" s="173"/>
      <c r="J23" s="173"/>
      <c r="K23" s="173"/>
      <c r="L23" s="173"/>
      <c r="M23" s="173"/>
      <c r="N23" s="282">
        <f>IF(AB7="","",ROUNDDOWN(AB7/12,0))</f>
        <v>1</v>
      </c>
      <c r="O23" s="282"/>
      <c r="P23" s="173" t="s">
        <v>221</v>
      </c>
      <c r="Q23" s="173"/>
      <c r="R23" s="173"/>
      <c r="S23" s="173"/>
      <c r="T23" s="173"/>
      <c r="U23" s="173"/>
      <c r="V23" s="173"/>
      <c r="W23" s="173"/>
      <c r="X23" s="174"/>
      <c r="Y23" s="286">
        <f>IF(H7="","",(Y21*N23))</f>
        <v>100000</v>
      </c>
      <c r="Z23" s="287"/>
      <c r="AA23" s="287"/>
      <c r="AB23" s="287"/>
      <c r="AC23" s="287"/>
      <c r="AD23" s="288"/>
    </row>
    <row r="24" spans="1:30" ht="13.9" customHeight="1" thickTop="1" x14ac:dyDescent="0.15">
      <c r="A24" s="256" t="s">
        <v>36</v>
      </c>
      <c r="B24" s="257"/>
      <c r="C24" s="257"/>
      <c r="D24" s="257"/>
      <c r="E24" s="257"/>
      <c r="F24" s="257"/>
      <c r="G24" s="258"/>
      <c r="H24" s="277" t="s">
        <v>220</v>
      </c>
      <c r="I24" s="278"/>
      <c r="J24" s="278"/>
      <c r="K24" s="278"/>
      <c r="L24" s="278"/>
      <c r="M24" s="278"/>
      <c r="N24" s="278"/>
      <c r="O24" s="278"/>
      <c r="P24" s="278"/>
      <c r="Q24" s="278"/>
      <c r="R24" s="278"/>
      <c r="S24" s="278"/>
      <c r="T24" s="278"/>
      <c r="U24" s="279"/>
      <c r="V24" s="184" t="s">
        <v>37</v>
      </c>
      <c r="W24" s="185"/>
      <c r="X24" s="186"/>
      <c r="Y24" s="289">
        <f>IF(H7="","",SUM(Y22:AD23))</f>
        <v>1080000</v>
      </c>
      <c r="Z24" s="290"/>
      <c r="AA24" s="290"/>
      <c r="AB24" s="290"/>
      <c r="AC24" s="290"/>
      <c r="AD24" s="291"/>
    </row>
    <row r="25" spans="1:30" x14ac:dyDescent="0.15">
      <c r="A25" s="60"/>
      <c r="B25" s="60"/>
      <c r="C25" s="60"/>
      <c r="D25" s="60"/>
      <c r="E25" s="60"/>
      <c r="F25" s="60"/>
      <c r="G25" s="60"/>
      <c r="H25" s="60"/>
      <c r="I25" s="60"/>
      <c r="J25" s="60"/>
      <c r="K25" s="60"/>
      <c r="L25" s="60"/>
      <c r="M25" s="60"/>
      <c r="N25" s="60"/>
      <c r="O25" s="60"/>
      <c r="P25" s="60"/>
      <c r="Q25" s="60"/>
      <c r="R25" s="60"/>
      <c r="S25" s="60"/>
      <c r="T25" s="60"/>
      <c r="U25" s="60"/>
      <c r="V25" s="60"/>
      <c r="W25" s="60"/>
      <c r="X25" s="60"/>
    </row>
    <row r="26" spans="1:30" x14ac:dyDescent="0.15">
      <c r="A26" s="198" t="s">
        <v>38</v>
      </c>
      <c r="B26" s="198"/>
      <c r="C26" s="198"/>
      <c r="D26" s="198"/>
      <c r="E26" s="198"/>
      <c r="F26" s="198"/>
      <c r="G26" s="198"/>
      <c r="H26" s="203" t="s">
        <v>32</v>
      </c>
      <c r="I26" s="203"/>
      <c r="J26" s="203"/>
      <c r="K26" s="203"/>
      <c r="L26" s="203"/>
      <c r="M26" s="203"/>
      <c r="N26" s="203"/>
      <c r="O26" s="203"/>
      <c r="P26" s="203"/>
      <c r="Q26" s="203"/>
      <c r="R26" s="203"/>
      <c r="S26" s="203"/>
      <c r="T26" s="203"/>
      <c r="U26" s="203"/>
      <c r="V26" s="203"/>
      <c r="W26" s="203"/>
      <c r="X26" s="203"/>
      <c r="Y26" s="202" t="s">
        <v>33</v>
      </c>
      <c r="Z26" s="202"/>
      <c r="AA26" s="202"/>
      <c r="AB26" s="202"/>
      <c r="AC26" s="202"/>
      <c r="AD26" s="202"/>
    </row>
    <row r="27" spans="1:30" ht="25.15" customHeight="1" x14ac:dyDescent="0.15">
      <c r="A27" s="269" t="s">
        <v>222</v>
      </c>
      <c r="B27" s="269"/>
      <c r="C27" s="269"/>
      <c r="D27" s="269"/>
      <c r="E27" s="269"/>
      <c r="F27" s="269"/>
      <c r="G27" s="269"/>
      <c r="H27" s="295" t="s">
        <v>141</v>
      </c>
      <c r="I27" s="296"/>
      <c r="J27" s="296"/>
      <c r="K27" s="296"/>
      <c r="L27" s="296"/>
      <c r="M27" s="296"/>
      <c r="N27" s="165">
        <f>YC書式540_研究経費ポイント算出表!N36</f>
        <v>5</v>
      </c>
      <c r="O27" s="165"/>
      <c r="P27" s="62" t="s">
        <v>14</v>
      </c>
      <c r="Q27" s="270">
        <v>6500</v>
      </c>
      <c r="R27" s="270"/>
      <c r="S27" s="270"/>
      <c r="T27" s="297" t="s">
        <v>0</v>
      </c>
      <c r="U27" s="297"/>
      <c r="V27" s="297"/>
      <c r="W27" s="297"/>
      <c r="X27" s="298"/>
      <c r="Y27" s="268">
        <f>IF(H7="","",IF(N27="─","",N27*Q27))</f>
        <v>32500</v>
      </c>
      <c r="Z27" s="268"/>
      <c r="AA27" s="268"/>
      <c r="AB27" s="268"/>
      <c r="AC27" s="268"/>
      <c r="AD27" s="268"/>
    </row>
    <row r="28" spans="1:30" ht="25.15" customHeight="1" x14ac:dyDescent="0.15">
      <c r="A28" s="269" t="s">
        <v>181</v>
      </c>
      <c r="B28" s="269"/>
      <c r="C28" s="269"/>
      <c r="D28" s="269"/>
      <c r="E28" s="269"/>
      <c r="F28" s="269"/>
      <c r="G28" s="269"/>
      <c r="H28" s="295" t="s">
        <v>141</v>
      </c>
      <c r="I28" s="296"/>
      <c r="J28" s="296"/>
      <c r="K28" s="296"/>
      <c r="L28" s="296"/>
      <c r="M28" s="296"/>
      <c r="N28" s="165">
        <f>N27</f>
        <v>5</v>
      </c>
      <c r="O28" s="165"/>
      <c r="P28" s="62" t="s">
        <v>14</v>
      </c>
      <c r="Q28" s="165">
        <f>IF(U29="■",0,7500)</f>
        <v>7500</v>
      </c>
      <c r="R28" s="165"/>
      <c r="S28" s="165"/>
      <c r="T28" s="297" t="s">
        <v>0</v>
      </c>
      <c r="U28" s="297"/>
      <c r="V28" s="297"/>
      <c r="W28" s="297"/>
      <c r="X28" s="298"/>
      <c r="Y28" s="268">
        <f>IF(H7="","",IF(N28="─","",N28*Q28))</f>
        <v>37500</v>
      </c>
      <c r="Z28" s="268"/>
      <c r="AA28" s="268"/>
      <c r="AB28" s="268"/>
      <c r="AC28" s="268"/>
      <c r="AD28" s="268"/>
    </row>
    <row r="29" spans="1:30" ht="25.15" customHeight="1" x14ac:dyDescent="0.15">
      <c r="A29" s="267" t="s">
        <v>182</v>
      </c>
      <c r="B29" s="267"/>
      <c r="C29" s="267"/>
      <c r="D29" s="267"/>
      <c r="E29" s="267"/>
      <c r="F29" s="267"/>
      <c r="G29" s="267"/>
      <c r="H29" s="295" t="s">
        <v>141</v>
      </c>
      <c r="I29" s="296"/>
      <c r="J29" s="296"/>
      <c r="K29" s="296"/>
      <c r="L29" s="296"/>
      <c r="M29" s="296"/>
      <c r="N29" s="165">
        <f>N27</f>
        <v>5</v>
      </c>
      <c r="O29" s="165"/>
      <c r="P29" s="62" t="s">
        <v>14</v>
      </c>
      <c r="Q29" s="165">
        <f>IF(U29="■",1500,0)</f>
        <v>0</v>
      </c>
      <c r="R29" s="165"/>
      <c r="S29" s="165"/>
      <c r="T29" s="63" t="s">
        <v>0</v>
      </c>
      <c r="U29" s="50" t="s">
        <v>59</v>
      </c>
      <c r="V29" s="299" t="s">
        <v>216</v>
      </c>
      <c r="W29" s="299"/>
      <c r="X29" s="300"/>
      <c r="Y29" s="268">
        <f>IF(H7="","",IF(N29="─","",N29*Q29))</f>
        <v>0</v>
      </c>
      <c r="Z29" s="268"/>
      <c r="AA29" s="268"/>
      <c r="AB29" s="268"/>
      <c r="AC29" s="268"/>
      <c r="AD29" s="268"/>
    </row>
    <row r="30" spans="1:30" ht="13.9" customHeight="1" thickBot="1" x14ac:dyDescent="0.2">
      <c r="A30" s="180" t="s">
        <v>183</v>
      </c>
      <c r="B30" s="180"/>
      <c r="C30" s="180"/>
      <c r="D30" s="180"/>
      <c r="E30" s="180"/>
      <c r="F30" s="180"/>
      <c r="G30" s="180"/>
      <c r="H30" s="180" t="s">
        <v>185</v>
      </c>
      <c r="I30" s="180"/>
      <c r="J30" s="180"/>
      <c r="K30" s="180"/>
      <c r="L30" s="180"/>
      <c r="M30" s="180"/>
      <c r="N30" s="180"/>
      <c r="O30" s="180"/>
      <c r="P30" s="180"/>
      <c r="Q30" s="180"/>
      <c r="R30" s="180"/>
      <c r="S30" s="180"/>
      <c r="T30" s="180"/>
      <c r="U30" s="180"/>
      <c r="V30" s="180"/>
      <c r="W30" s="180"/>
      <c r="X30" s="180"/>
      <c r="Y30" s="266">
        <f>IF(H7="","",IF(Y27="","",SUM(Y27:AD29)*0.1))</f>
        <v>7000</v>
      </c>
      <c r="Z30" s="266"/>
      <c r="AA30" s="266"/>
      <c r="AB30" s="266"/>
      <c r="AC30" s="266"/>
      <c r="AD30" s="266"/>
    </row>
    <row r="31" spans="1:30" ht="13.9" customHeight="1" thickTop="1" x14ac:dyDescent="0.15">
      <c r="A31" s="240" t="s">
        <v>223</v>
      </c>
      <c r="B31" s="241"/>
      <c r="C31" s="241"/>
      <c r="D31" s="241"/>
      <c r="E31" s="241"/>
      <c r="F31" s="241"/>
      <c r="G31" s="242"/>
      <c r="H31" s="274" t="s">
        <v>226</v>
      </c>
      <c r="I31" s="275"/>
      <c r="J31" s="275"/>
      <c r="K31" s="275"/>
      <c r="L31" s="275"/>
      <c r="M31" s="275"/>
      <c r="N31" s="275"/>
      <c r="O31" s="275"/>
      <c r="P31" s="275"/>
      <c r="Q31" s="275"/>
      <c r="R31" s="275"/>
      <c r="S31" s="275"/>
      <c r="T31" s="275"/>
      <c r="U31" s="275"/>
      <c r="V31" s="275"/>
      <c r="W31" s="275"/>
      <c r="X31" s="281"/>
      <c r="Y31" s="271">
        <f>IF(H7="","",Y27)</f>
        <v>32500</v>
      </c>
      <c r="Z31" s="272"/>
      <c r="AA31" s="272"/>
      <c r="AB31" s="272"/>
      <c r="AC31" s="272"/>
      <c r="AD31" s="273"/>
    </row>
    <row r="32" spans="1:30" ht="13.9" customHeight="1" x14ac:dyDescent="0.15">
      <c r="A32" s="246" t="s">
        <v>224</v>
      </c>
      <c r="B32" s="247"/>
      <c r="C32" s="247"/>
      <c r="D32" s="247"/>
      <c r="E32" s="247"/>
      <c r="F32" s="247"/>
      <c r="G32" s="248"/>
      <c r="H32" s="178" t="s">
        <v>227</v>
      </c>
      <c r="I32" s="89"/>
      <c r="J32" s="89"/>
      <c r="K32" s="89"/>
      <c r="L32" s="89"/>
      <c r="M32" s="89"/>
      <c r="N32" s="89"/>
      <c r="O32" s="89"/>
      <c r="P32" s="89"/>
      <c r="Q32" s="89"/>
      <c r="R32" s="89"/>
      <c r="S32" s="89"/>
      <c r="T32" s="89"/>
      <c r="U32" s="89"/>
      <c r="V32" s="89"/>
      <c r="W32" s="89"/>
      <c r="X32" s="90"/>
      <c r="Y32" s="167">
        <f>IF(H7="","",SUM(Y28:AD30))</f>
        <v>44500</v>
      </c>
      <c r="Z32" s="167"/>
      <c r="AA32" s="168"/>
      <c r="AB32" s="168"/>
      <c r="AC32" s="168"/>
      <c r="AD32" s="168"/>
    </row>
    <row r="33" spans="1:30" ht="13.9" customHeight="1" thickBot="1" x14ac:dyDescent="0.2">
      <c r="A33" s="292" t="s">
        <v>225</v>
      </c>
      <c r="B33" s="293"/>
      <c r="C33" s="293"/>
      <c r="D33" s="293"/>
      <c r="E33" s="293"/>
      <c r="F33" s="293"/>
      <c r="G33" s="294"/>
      <c r="H33" s="301" t="s">
        <v>228</v>
      </c>
      <c r="I33" s="302"/>
      <c r="J33" s="302"/>
      <c r="K33" s="302"/>
      <c r="L33" s="302"/>
      <c r="M33" s="302"/>
      <c r="N33" s="302"/>
      <c r="O33" s="302"/>
      <c r="P33" s="302"/>
      <c r="Q33" s="302"/>
      <c r="R33" s="302"/>
      <c r="S33" s="302"/>
      <c r="T33" s="302"/>
      <c r="U33" s="302"/>
      <c r="V33" s="302"/>
      <c r="W33" s="302"/>
      <c r="X33" s="303"/>
      <c r="Y33" s="266">
        <f>IF(H7="","",IF(Y27="","",SUM(Y27:AD30)*0.3))</f>
        <v>23100</v>
      </c>
      <c r="Z33" s="266"/>
      <c r="AA33" s="266"/>
      <c r="AB33" s="266"/>
      <c r="AC33" s="266"/>
      <c r="AD33" s="266"/>
    </row>
    <row r="34" spans="1:30" ht="13.9" customHeight="1" thickTop="1" x14ac:dyDescent="0.15">
      <c r="A34" s="240" t="s">
        <v>43</v>
      </c>
      <c r="B34" s="241"/>
      <c r="C34" s="241"/>
      <c r="D34" s="241"/>
      <c r="E34" s="241"/>
      <c r="F34" s="241"/>
      <c r="G34" s="242"/>
      <c r="H34" s="243" t="s">
        <v>229</v>
      </c>
      <c r="I34" s="244"/>
      <c r="J34" s="244"/>
      <c r="K34" s="244"/>
      <c r="L34" s="244"/>
      <c r="M34" s="244"/>
      <c r="N34" s="244"/>
      <c r="O34" s="244"/>
      <c r="P34" s="244"/>
      <c r="Q34" s="244"/>
      <c r="R34" s="244"/>
      <c r="S34" s="244"/>
      <c r="T34" s="244"/>
      <c r="U34" s="245"/>
      <c r="V34" s="304" t="s">
        <v>39</v>
      </c>
      <c r="W34" s="305"/>
      <c r="X34" s="306"/>
      <c r="Y34" s="169">
        <f>IF(H7="","",SUM(Y31:AD33))</f>
        <v>100100</v>
      </c>
      <c r="Z34" s="169"/>
      <c r="AA34" s="170"/>
      <c r="AB34" s="170"/>
      <c r="AC34" s="170"/>
      <c r="AD34" s="170"/>
    </row>
    <row r="35" spans="1:30" x14ac:dyDescent="0.15">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row>
    <row r="36" spans="1:30" x14ac:dyDescent="0.15">
      <c r="A36" s="191" t="s">
        <v>40</v>
      </c>
      <c r="B36" s="191"/>
      <c r="C36" s="191"/>
      <c r="D36" s="191"/>
      <c r="E36" s="191"/>
      <c r="F36" s="191"/>
      <c r="G36" s="191"/>
      <c r="H36" s="191"/>
      <c r="I36" s="191"/>
      <c r="J36" s="191"/>
      <c r="K36" s="191"/>
      <c r="L36" s="191"/>
      <c r="M36" s="191"/>
      <c r="N36" s="191"/>
      <c r="O36" s="191"/>
      <c r="P36" s="60"/>
      <c r="Q36" s="60"/>
      <c r="R36" s="60"/>
      <c r="S36" s="60"/>
      <c r="T36" s="60"/>
      <c r="U36" s="60"/>
      <c r="V36" s="60"/>
      <c r="W36" s="60"/>
      <c r="X36" s="60"/>
      <c r="Y36" s="60"/>
      <c r="Z36" s="60"/>
      <c r="AA36" s="60"/>
      <c r="AB36" s="60"/>
      <c r="AC36" s="60"/>
      <c r="AD36" s="60"/>
    </row>
    <row r="37" spans="1:30" ht="14.25" x14ac:dyDescent="0.15">
      <c r="A37" s="191" t="s">
        <v>41</v>
      </c>
      <c r="B37" s="191"/>
      <c r="C37" s="191"/>
      <c r="D37" s="191"/>
      <c r="E37" s="191"/>
      <c r="F37" s="191"/>
      <c r="G37" s="191"/>
      <c r="H37" s="191"/>
      <c r="I37" s="191"/>
      <c r="J37" s="191"/>
      <c r="K37" s="191"/>
      <c r="L37" s="191"/>
      <c r="M37" s="191"/>
      <c r="N37" s="191"/>
      <c r="O37" s="191"/>
      <c r="P37" s="60" t="s">
        <v>46</v>
      </c>
      <c r="Q37" s="166">
        <f>IF(H7="","",Y17)</f>
        <v>391248</v>
      </c>
      <c r="R37" s="166"/>
      <c r="S37" s="166"/>
      <c r="T37" s="166"/>
      <c r="U37" s="166"/>
      <c r="V37" s="166"/>
      <c r="W37" s="166"/>
      <c r="X37" s="166"/>
      <c r="Y37" s="166"/>
      <c r="Z37" s="51"/>
      <c r="AA37" s="64" t="s">
        <v>47</v>
      </c>
      <c r="AB37" s="64"/>
      <c r="AC37" s="64"/>
      <c r="AD37" s="64"/>
    </row>
    <row r="38" spans="1:30" ht="10.15" customHeight="1" x14ac:dyDescent="0.15">
      <c r="A38" s="60"/>
      <c r="B38" s="60"/>
      <c r="C38" s="60"/>
      <c r="D38" s="60"/>
      <c r="E38" s="60"/>
      <c r="F38" s="60"/>
      <c r="G38" s="60"/>
      <c r="H38" s="60"/>
      <c r="I38" s="60"/>
      <c r="J38" s="60"/>
      <c r="K38" s="60"/>
      <c r="L38" s="60"/>
      <c r="M38" s="60"/>
      <c r="N38" s="60"/>
      <c r="O38" s="60"/>
      <c r="P38" s="60"/>
      <c r="Q38" s="65"/>
      <c r="R38" s="65"/>
      <c r="S38" s="65"/>
      <c r="T38" s="65"/>
      <c r="U38" s="65"/>
      <c r="V38" s="65"/>
      <c r="W38" s="65"/>
      <c r="X38" s="65"/>
      <c r="Y38" s="65"/>
      <c r="Z38" s="65"/>
      <c r="AA38" s="60"/>
      <c r="AB38" s="60"/>
      <c r="AC38" s="60"/>
      <c r="AD38" s="60"/>
    </row>
    <row r="39" spans="1:30" ht="13.15" customHeight="1" x14ac:dyDescent="0.15">
      <c r="A39" s="191" t="s">
        <v>42</v>
      </c>
      <c r="B39" s="191"/>
      <c r="C39" s="191"/>
      <c r="D39" s="191"/>
      <c r="E39" s="191"/>
      <c r="F39" s="191"/>
      <c r="G39" s="191"/>
      <c r="H39" s="191"/>
      <c r="I39" s="191"/>
      <c r="J39" s="191"/>
      <c r="K39" s="191"/>
      <c r="L39" s="191"/>
      <c r="M39" s="191"/>
      <c r="N39" s="191"/>
      <c r="O39" s="191"/>
      <c r="P39" s="60"/>
      <c r="Q39" s="65"/>
      <c r="R39" s="65"/>
      <c r="S39" s="65"/>
      <c r="T39" s="65"/>
      <c r="U39" s="65"/>
      <c r="V39" s="65"/>
      <c r="W39" s="65"/>
      <c r="X39" s="65"/>
      <c r="Y39" s="65"/>
      <c r="Z39" s="65"/>
      <c r="AA39" s="60"/>
      <c r="AB39" s="60"/>
      <c r="AC39" s="60"/>
      <c r="AD39" s="60"/>
    </row>
    <row r="40" spans="1:30" ht="13.15" customHeight="1" x14ac:dyDescent="0.15">
      <c r="A40" s="60"/>
      <c r="B40" s="60" t="s">
        <v>232</v>
      </c>
      <c r="C40" s="60"/>
      <c r="D40" s="60"/>
      <c r="E40" s="60"/>
      <c r="F40" s="60"/>
      <c r="G40" s="60"/>
      <c r="H40" s="60"/>
      <c r="I40" s="60"/>
      <c r="J40" s="60"/>
      <c r="K40" s="60"/>
      <c r="L40" s="60"/>
      <c r="M40" s="60"/>
      <c r="N40" s="60"/>
      <c r="O40" s="60"/>
      <c r="P40" s="60" t="s">
        <v>46</v>
      </c>
      <c r="Q40" s="166">
        <f>Y20</f>
        <v>70000</v>
      </c>
      <c r="R40" s="166"/>
      <c r="S40" s="166"/>
      <c r="T40" s="166"/>
      <c r="U40" s="166"/>
      <c r="V40" s="166"/>
      <c r="W40" s="166"/>
      <c r="X40" s="166"/>
      <c r="Y40" s="166"/>
      <c r="Z40" s="51"/>
      <c r="AA40" s="64" t="s">
        <v>47</v>
      </c>
      <c r="AB40" s="64"/>
      <c r="AC40" s="64"/>
      <c r="AD40" s="64"/>
    </row>
    <row r="41" spans="1:30" ht="13.15" customHeight="1" x14ac:dyDescent="0.15">
      <c r="A41" s="60"/>
      <c r="B41" s="60" t="s">
        <v>231</v>
      </c>
      <c r="C41" s="60"/>
      <c r="D41" s="60"/>
      <c r="E41" s="60"/>
      <c r="F41" s="60"/>
      <c r="G41" s="60"/>
      <c r="H41" s="60"/>
      <c r="I41" s="60"/>
      <c r="J41" s="60"/>
      <c r="K41" s="60"/>
      <c r="L41" s="60"/>
      <c r="M41" s="60"/>
      <c r="N41" s="60"/>
      <c r="O41" s="60"/>
      <c r="P41" s="60" t="s">
        <v>46</v>
      </c>
      <c r="Q41" s="166">
        <f>Y21</f>
        <v>100000</v>
      </c>
      <c r="R41" s="166"/>
      <c r="S41" s="166"/>
      <c r="T41" s="166"/>
      <c r="U41" s="166"/>
      <c r="V41" s="166"/>
      <c r="W41" s="166"/>
      <c r="X41" s="166"/>
      <c r="Y41" s="166"/>
      <c r="Z41" s="51"/>
      <c r="AA41" s="64" t="s">
        <v>47</v>
      </c>
      <c r="AB41" s="64"/>
      <c r="AC41" s="64"/>
      <c r="AD41" s="64"/>
    </row>
    <row r="42" spans="1:30" ht="13.15" customHeight="1" x14ac:dyDescent="0.15">
      <c r="A42" s="60"/>
      <c r="B42" s="60" t="s">
        <v>230</v>
      </c>
      <c r="C42" s="60"/>
      <c r="D42" s="60"/>
      <c r="E42" s="60"/>
      <c r="F42" s="60"/>
      <c r="G42" s="60"/>
      <c r="H42" s="60"/>
      <c r="I42" s="60"/>
      <c r="J42" s="60"/>
      <c r="K42" s="60"/>
      <c r="L42" s="60"/>
      <c r="M42" s="60"/>
      <c r="N42" s="60"/>
      <c r="O42" s="60"/>
      <c r="P42" s="60"/>
      <c r="Q42" s="52"/>
      <c r="R42" s="52"/>
      <c r="S42" s="52"/>
      <c r="T42" s="52"/>
      <c r="U42" s="52"/>
      <c r="V42" s="52"/>
      <c r="W42" s="52"/>
      <c r="X42" s="52"/>
      <c r="Y42" s="52"/>
      <c r="Z42" s="52"/>
      <c r="AA42" s="66"/>
      <c r="AB42" s="66"/>
      <c r="AC42" s="66"/>
      <c r="AD42" s="66"/>
    </row>
    <row r="43" spans="1:30" ht="13.15" customHeight="1" x14ac:dyDescent="0.15">
      <c r="A43" s="191" t="s">
        <v>233</v>
      </c>
      <c r="B43" s="191"/>
      <c r="C43" s="191"/>
      <c r="D43" s="191"/>
      <c r="E43" s="191"/>
      <c r="F43" s="191"/>
      <c r="G43" s="191"/>
      <c r="H43" s="191"/>
      <c r="I43" s="191"/>
      <c r="J43" s="191"/>
      <c r="K43" s="191"/>
      <c r="L43" s="191"/>
      <c r="M43" s="191"/>
      <c r="N43" s="191"/>
      <c r="O43" s="191"/>
      <c r="P43" s="60" t="s">
        <v>46</v>
      </c>
      <c r="Q43" s="166">
        <f>Y24</f>
        <v>1080000</v>
      </c>
      <c r="R43" s="166"/>
      <c r="S43" s="166"/>
      <c r="T43" s="166"/>
      <c r="U43" s="166"/>
      <c r="V43" s="166"/>
      <c r="W43" s="166"/>
      <c r="X43" s="166"/>
      <c r="Y43" s="166"/>
      <c r="Z43" s="51"/>
      <c r="AA43" s="64" t="s">
        <v>47</v>
      </c>
      <c r="AB43" s="64"/>
      <c r="AC43" s="64"/>
      <c r="AD43" s="64"/>
    </row>
    <row r="44" spans="1:30" ht="10.15" customHeight="1" x14ac:dyDescent="0.15">
      <c r="A44" s="60"/>
      <c r="B44" s="60"/>
      <c r="C44" s="60"/>
      <c r="D44" s="60"/>
      <c r="E44" s="60"/>
      <c r="F44" s="60"/>
      <c r="G44" s="60"/>
      <c r="H44" s="60"/>
      <c r="I44" s="60"/>
      <c r="J44" s="60"/>
      <c r="K44" s="60"/>
      <c r="L44" s="60"/>
      <c r="M44" s="60"/>
      <c r="N44" s="60"/>
      <c r="O44" s="60"/>
      <c r="P44" s="60"/>
      <c r="Q44" s="65"/>
      <c r="R44" s="65"/>
      <c r="S44" s="65"/>
      <c r="T44" s="65"/>
      <c r="U44" s="65"/>
      <c r="V44" s="65"/>
      <c r="W44" s="65"/>
      <c r="X44" s="65"/>
      <c r="Y44" s="65"/>
      <c r="Z44" s="65"/>
      <c r="AA44" s="60"/>
      <c r="AB44" s="60"/>
      <c r="AC44" s="60"/>
      <c r="AD44" s="60"/>
    </row>
    <row r="45" spans="1:30" ht="14.25" x14ac:dyDescent="0.15">
      <c r="A45" s="191" t="s">
        <v>190</v>
      </c>
      <c r="B45" s="191"/>
      <c r="C45" s="191"/>
      <c r="D45" s="191"/>
      <c r="E45" s="191"/>
      <c r="F45" s="191"/>
      <c r="G45" s="191"/>
      <c r="H45" s="191"/>
      <c r="I45" s="191"/>
      <c r="J45" s="191"/>
      <c r="K45" s="191"/>
      <c r="L45" s="191"/>
      <c r="M45" s="191"/>
      <c r="N45" s="191"/>
      <c r="O45" s="191"/>
      <c r="P45" s="60"/>
      <c r="Q45" s="65"/>
      <c r="R45" s="65"/>
      <c r="S45" s="65"/>
      <c r="T45" s="65"/>
      <c r="U45" s="65"/>
      <c r="V45" s="65"/>
      <c r="W45" s="65"/>
      <c r="X45" s="65"/>
      <c r="Y45" s="65"/>
      <c r="Z45" s="65"/>
      <c r="AA45" s="60"/>
      <c r="AB45" s="60"/>
      <c r="AC45" s="60"/>
      <c r="AD45" s="60"/>
    </row>
    <row r="46" spans="1:30" ht="14.25" x14ac:dyDescent="0.15">
      <c r="A46" s="191" t="s">
        <v>43</v>
      </c>
      <c r="B46" s="191"/>
      <c r="C46" s="191"/>
      <c r="D46" s="191"/>
      <c r="E46" s="191"/>
      <c r="F46" s="191"/>
      <c r="G46" s="191"/>
      <c r="H46" s="191"/>
      <c r="I46" s="191"/>
      <c r="J46" s="191"/>
      <c r="K46" s="191"/>
      <c r="L46" s="191"/>
      <c r="M46" s="191"/>
      <c r="N46" s="191"/>
      <c r="O46" s="191"/>
      <c r="P46" s="60" t="s">
        <v>46</v>
      </c>
      <c r="Q46" s="166">
        <f>Y34</f>
        <v>100100</v>
      </c>
      <c r="R46" s="166"/>
      <c r="S46" s="166"/>
      <c r="T46" s="166"/>
      <c r="U46" s="166"/>
      <c r="V46" s="166"/>
      <c r="W46" s="166"/>
      <c r="X46" s="166"/>
      <c r="Y46" s="166"/>
      <c r="Z46" s="51"/>
      <c r="AA46" s="64" t="s">
        <v>47</v>
      </c>
      <c r="AB46" s="64"/>
      <c r="AC46" s="64"/>
      <c r="AD46" s="64"/>
    </row>
    <row r="47" spans="1:30" ht="10.15" customHeight="1" x14ac:dyDescent="0.15">
      <c r="A47" s="60"/>
      <c r="B47" s="60"/>
      <c r="C47" s="60"/>
      <c r="D47" s="60"/>
      <c r="E47" s="60"/>
      <c r="F47" s="60"/>
      <c r="G47" s="60"/>
      <c r="H47" s="60"/>
      <c r="I47" s="60"/>
      <c r="J47" s="60"/>
      <c r="K47" s="60"/>
      <c r="L47" s="60"/>
      <c r="M47" s="60"/>
      <c r="N47" s="60"/>
      <c r="O47" s="60"/>
      <c r="P47" s="60"/>
      <c r="Q47" s="65"/>
      <c r="R47" s="65"/>
      <c r="S47" s="65"/>
      <c r="T47" s="65"/>
      <c r="U47" s="65"/>
      <c r="V47" s="65"/>
      <c r="W47" s="65"/>
      <c r="X47" s="65"/>
      <c r="Y47" s="65"/>
      <c r="Z47" s="65"/>
      <c r="AA47" s="60"/>
      <c r="AB47" s="60"/>
      <c r="AC47" s="60"/>
      <c r="AD47" s="60"/>
    </row>
    <row r="48" spans="1:30" ht="14.25" x14ac:dyDescent="0.15">
      <c r="A48" s="191" t="s">
        <v>186</v>
      </c>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65"/>
      <c r="AA48" s="60"/>
      <c r="AB48" s="60"/>
      <c r="AC48" s="60"/>
      <c r="AD48" s="60"/>
    </row>
    <row r="49" spans="1:30" ht="14.25" x14ac:dyDescent="0.15">
      <c r="A49" s="60"/>
      <c r="B49" s="191" t="s">
        <v>44</v>
      </c>
      <c r="C49" s="191"/>
      <c r="D49" s="191"/>
      <c r="E49" s="191"/>
      <c r="F49" s="191"/>
      <c r="G49" s="191"/>
      <c r="H49" s="191"/>
      <c r="I49" s="191"/>
      <c r="J49" s="191"/>
      <c r="K49" s="191"/>
      <c r="L49" s="191"/>
      <c r="M49" s="191"/>
      <c r="N49" s="191"/>
      <c r="O49" s="191"/>
      <c r="P49" s="60" t="s">
        <v>46</v>
      </c>
      <c r="Q49" s="161">
        <v>10000</v>
      </c>
      <c r="R49" s="161"/>
      <c r="S49" s="162"/>
      <c r="T49" s="162"/>
      <c r="U49" s="162"/>
      <c r="V49" s="162"/>
      <c r="W49" s="162"/>
      <c r="X49" s="162"/>
      <c r="Y49" s="162"/>
      <c r="Z49" s="67"/>
      <c r="AA49" s="64" t="s">
        <v>48</v>
      </c>
      <c r="AB49" s="64"/>
      <c r="AC49" s="68"/>
      <c r="AD49" s="68"/>
    </row>
    <row r="50" spans="1:30" ht="10.15" customHeight="1" x14ac:dyDescent="0.15">
      <c r="A50" s="60"/>
      <c r="B50" s="60"/>
      <c r="C50" s="60"/>
      <c r="D50" s="60"/>
      <c r="E50" s="60"/>
      <c r="F50" s="60"/>
      <c r="G50" s="60"/>
      <c r="H50" s="60"/>
      <c r="I50" s="60"/>
      <c r="J50" s="60"/>
      <c r="K50" s="60"/>
      <c r="L50" s="60"/>
      <c r="M50" s="60"/>
      <c r="N50" s="60"/>
      <c r="O50" s="60"/>
      <c r="P50" s="60"/>
      <c r="Q50" s="65"/>
      <c r="R50" s="65"/>
      <c r="S50" s="65"/>
      <c r="T50" s="65"/>
      <c r="U50" s="65"/>
      <c r="V50" s="65"/>
      <c r="W50" s="65"/>
      <c r="X50" s="65"/>
      <c r="Y50" s="65"/>
      <c r="Z50" s="65"/>
      <c r="AA50" s="60"/>
      <c r="AB50" s="60"/>
    </row>
    <row r="51" spans="1:30" ht="14.25" x14ac:dyDescent="0.15">
      <c r="A51" s="191" t="s">
        <v>191</v>
      </c>
      <c r="B51" s="191"/>
      <c r="C51" s="191"/>
      <c r="D51" s="191"/>
      <c r="E51" s="191"/>
      <c r="F51" s="191"/>
      <c r="G51" s="191"/>
      <c r="H51" s="191"/>
      <c r="I51" s="191"/>
      <c r="J51" s="191"/>
      <c r="K51" s="191"/>
      <c r="L51" s="191"/>
      <c r="M51" s="191"/>
      <c r="N51" s="191"/>
      <c r="O51" s="191"/>
      <c r="P51" s="60"/>
      <c r="Q51" s="65"/>
      <c r="R51" s="65"/>
      <c r="S51" s="65"/>
      <c r="T51" s="65"/>
      <c r="U51" s="65"/>
      <c r="V51" s="65"/>
      <c r="W51" s="65"/>
      <c r="X51" s="65"/>
      <c r="Y51" s="65"/>
      <c r="Z51" s="65"/>
      <c r="AA51" s="60"/>
      <c r="AB51" s="60"/>
    </row>
    <row r="52" spans="1:30" ht="14.25" x14ac:dyDescent="0.15">
      <c r="A52" s="60"/>
      <c r="B52" s="191" t="s">
        <v>45</v>
      </c>
      <c r="C52" s="191"/>
      <c r="D52" s="191"/>
      <c r="E52" s="191"/>
      <c r="F52" s="191"/>
      <c r="G52" s="191"/>
      <c r="H52" s="191"/>
      <c r="I52" s="191"/>
      <c r="J52" s="191"/>
      <c r="K52" s="191"/>
      <c r="L52" s="191"/>
      <c r="M52" s="191"/>
      <c r="N52" s="191"/>
      <c r="O52" s="191"/>
      <c r="P52" s="60" t="s">
        <v>46</v>
      </c>
      <c r="Q52" s="161">
        <v>50000</v>
      </c>
      <c r="R52" s="161"/>
      <c r="S52" s="162"/>
      <c r="T52" s="162"/>
      <c r="U52" s="162"/>
      <c r="V52" s="162"/>
      <c r="W52" s="162"/>
      <c r="X52" s="162"/>
      <c r="Y52" s="162"/>
      <c r="Z52" s="67"/>
      <c r="AA52" s="64" t="s">
        <v>47</v>
      </c>
      <c r="AB52" s="64"/>
      <c r="AC52" s="68"/>
      <c r="AD52" s="68"/>
    </row>
    <row r="53" spans="1:30" ht="10.15" customHeight="1" x14ac:dyDescent="0.15">
      <c r="A53" s="60"/>
      <c r="B53" s="60"/>
      <c r="C53" s="60"/>
      <c r="D53" s="60"/>
      <c r="E53" s="60"/>
      <c r="F53" s="60"/>
      <c r="G53" s="60"/>
      <c r="H53" s="60"/>
      <c r="I53" s="60"/>
      <c r="J53" s="60"/>
      <c r="K53" s="60"/>
      <c r="L53" s="60"/>
      <c r="M53" s="60"/>
      <c r="N53" s="60"/>
      <c r="O53" s="60"/>
      <c r="P53" s="60"/>
      <c r="Q53" s="65"/>
      <c r="R53" s="65"/>
      <c r="S53" s="65"/>
      <c r="T53" s="65"/>
      <c r="U53" s="65"/>
      <c r="V53" s="65"/>
      <c r="W53" s="65"/>
      <c r="X53" s="65"/>
      <c r="Y53" s="65"/>
      <c r="Z53" s="65"/>
      <c r="AA53" s="60"/>
      <c r="AB53" s="60"/>
    </row>
    <row r="54" spans="1:30" ht="14.25" x14ac:dyDescent="0.15">
      <c r="A54" s="191" t="s">
        <v>187</v>
      </c>
      <c r="B54" s="191"/>
      <c r="C54" s="191"/>
      <c r="D54" s="191"/>
      <c r="E54" s="191"/>
      <c r="F54" s="191"/>
      <c r="G54" s="191"/>
      <c r="H54" s="191"/>
      <c r="I54" s="191"/>
      <c r="J54" s="191"/>
      <c r="K54" s="191"/>
      <c r="L54" s="191"/>
      <c r="M54" s="191"/>
      <c r="N54" s="191"/>
      <c r="O54" s="191"/>
      <c r="P54" s="60"/>
      <c r="Q54" s="65"/>
      <c r="R54" s="65"/>
      <c r="S54" s="65"/>
      <c r="T54" s="65"/>
      <c r="U54" s="65"/>
      <c r="V54" s="65"/>
      <c r="W54" s="65"/>
      <c r="X54" s="65"/>
      <c r="Y54" s="65"/>
      <c r="Z54" s="65"/>
      <c r="AA54" s="60"/>
      <c r="AB54" s="60"/>
    </row>
    <row r="55" spans="1:30" ht="14.25" x14ac:dyDescent="0.15">
      <c r="A55" s="60"/>
      <c r="B55" s="191" t="s">
        <v>45</v>
      </c>
      <c r="C55" s="191"/>
      <c r="D55" s="191"/>
      <c r="E55" s="191"/>
      <c r="F55" s="191"/>
      <c r="G55" s="191"/>
      <c r="H55" s="191"/>
      <c r="I55" s="191"/>
      <c r="J55" s="191"/>
      <c r="K55" s="191"/>
      <c r="L55" s="191"/>
      <c r="M55" s="191"/>
      <c r="N55" s="191"/>
      <c r="O55" s="191"/>
      <c r="P55" s="60" t="s">
        <v>46</v>
      </c>
      <c r="Q55" s="161">
        <v>50000</v>
      </c>
      <c r="R55" s="161"/>
      <c r="S55" s="162"/>
      <c r="T55" s="162"/>
      <c r="U55" s="162"/>
      <c r="V55" s="162"/>
      <c r="W55" s="162"/>
      <c r="X55" s="162"/>
      <c r="Y55" s="162"/>
      <c r="Z55" s="67"/>
      <c r="AA55" s="64" t="s">
        <v>47</v>
      </c>
      <c r="AB55" s="64"/>
      <c r="AC55" s="68"/>
      <c r="AD55" s="68"/>
    </row>
    <row r="56" spans="1:30" ht="10.15" customHeight="1" x14ac:dyDescent="0.15">
      <c r="A56" s="60"/>
      <c r="B56" s="60"/>
      <c r="C56" s="60"/>
      <c r="D56" s="60"/>
      <c r="E56" s="60"/>
      <c r="F56" s="60"/>
      <c r="G56" s="60"/>
      <c r="H56" s="60"/>
      <c r="I56" s="60"/>
      <c r="J56" s="60"/>
      <c r="K56" s="60"/>
      <c r="L56" s="60"/>
      <c r="M56" s="60"/>
      <c r="N56" s="60"/>
      <c r="O56" s="60"/>
      <c r="P56" s="60"/>
      <c r="Q56" s="65"/>
      <c r="R56" s="65"/>
      <c r="S56" s="65"/>
      <c r="T56" s="65"/>
      <c r="U56" s="65"/>
      <c r="V56" s="65"/>
      <c r="W56" s="65"/>
      <c r="X56" s="65"/>
      <c r="Y56" s="65"/>
      <c r="Z56" s="65"/>
      <c r="AA56" s="60"/>
      <c r="AB56" s="60"/>
    </row>
    <row r="57" spans="1:30" ht="14.25" x14ac:dyDescent="0.15">
      <c r="A57" s="191" t="s">
        <v>189</v>
      </c>
      <c r="B57" s="191"/>
      <c r="C57" s="191"/>
      <c r="D57" s="191"/>
      <c r="E57" s="191"/>
      <c r="F57" s="191"/>
      <c r="G57" s="191"/>
      <c r="H57" s="191"/>
      <c r="I57" s="191"/>
      <c r="J57" s="191"/>
      <c r="K57" s="191"/>
      <c r="L57" s="191"/>
      <c r="M57" s="191"/>
      <c r="N57" s="191"/>
      <c r="O57" s="191"/>
      <c r="P57" s="191"/>
      <c r="Q57" s="191"/>
      <c r="R57" s="191"/>
      <c r="S57" s="191"/>
      <c r="T57" s="191"/>
      <c r="U57" s="65"/>
      <c r="V57" s="65"/>
      <c r="W57" s="65"/>
      <c r="X57" s="65"/>
      <c r="Y57" s="65"/>
      <c r="Z57" s="65"/>
      <c r="AA57" s="60"/>
      <c r="AB57" s="60"/>
    </row>
    <row r="58" spans="1:30" ht="14.25" x14ac:dyDescent="0.15">
      <c r="A58" s="60"/>
      <c r="B58" s="191" t="s">
        <v>45</v>
      </c>
      <c r="C58" s="191"/>
      <c r="D58" s="191"/>
      <c r="E58" s="191"/>
      <c r="F58" s="191"/>
      <c r="G58" s="191"/>
      <c r="H58" s="191"/>
      <c r="I58" s="191"/>
      <c r="J58" s="191"/>
      <c r="K58" s="191"/>
      <c r="L58" s="191"/>
      <c r="M58" s="191"/>
      <c r="N58" s="191"/>
      <c r="O58" s="191"/>
      <c r="P58" s="60" t="s">
        <v>46</v>
      </c>
      <c r="Q58" s="161">
        <v>100000</v>
      </c>
      <c r="R58" s="161"/>
      <c r="S58" s="162"/>
      <c r="T58" s="162"/>
      <c r="U58" s="162"/>
      <c r="V58" s="162"/>
      <c r="W58" s="162"/>
      <c r="X58" s="162"/>
      <c r="Y58" s="162"/>
      <c r="Z58" s="67"/>
      <c r="AA58" s="64" t="s">
        <v>47</v>
      </c>
      <c r="AB58" s="64"/>
      <c r="AC58" s="68"/>
      <c r="AD58" s="68"/>
    </row>
    <row r="59" spans="1:30" ht="10.15" customHeight="1" x14ac:dyDescent="0.15">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row>
    <row r="60" spans="1:30" ht="14.25" x14ac:dyDescent="0.15">
      <c r="A60" s="191" t="s">
        <v>51</v>
      </c>
      <c r="B60" s="191"/>
      <c r="C60" s="191"/>
      <c r="D60" s="191"/>
      <c r="E60" s="191"/>
      <c r="F60" s="191"/>
      <c r="G60" s="191"/>
      <c r="H60" s="191"/>
      <c r="I60" s="191"/>
      <c r="J60" s="191"/>
      <c r="K60" s="191"/>
      <c r="L60" s="191"/>
      <c r="M60" s="191"/>
      <c r="N60" s="191"/>
      <c r="O60" s="191"/>
      <c r="P60" s="60" t="s">
        <v>46</v>
      </c>
      <c r="Q60" s="159">
        <f>IF(H7="","",Q37+Q43+(Q46*H7))</f>
        <v>1571348</v>
      </c>
      <c r="R60" s="159"/>
      <c r="S60" s="160"/>
      <c r="T60" s="160"/>
      <c r="U60" s="160"/>
      <c r="V60" s="160"/>
      <c r="W60" s="160"/>
      <c r="X60" s="160"/>
      <c r="Y60" s="160"/>
      <c r="Z60" s="67"/>
      <c r="AA60" s="64" t="s">
        <v>47</v>
      </c>
      <c r="AB60" s="64"/>
      <c r="AC60" s="68"/>
      <c r="AD60" s="68"/>
    </row>
    <row r="61" spans="1:30" x14ac:dyDescent="0.15">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row>
    <row r="62" spans="1:30" x14ac:dyDescent="0.15">
      <c r="A62" s="191" t="s">
        <v>188</v>
      </c>
      <c r="B62" s="191"/>
      <c r="C62" s="191"/>
      <c r="D62" s="191"/>
      <c r="E62" s="191"/>
      <c r="F62" s="191"/>
      <c r="G62" s="191"/>
      <c r="H62" s="191"/>
      <c r="I62" s="191"/>
      <c r="J62" s="191"/>
      <c r="K62" s="191"/>
      <c r="L62" s="191"/>
      <c r="M62" s="191"/>
      <c r="N62" s="191"/>
      <c r="O62" s="191"/>
      <c r="P62" s="191"/>
      <c r="Q62" s="191"/>
      <c r="R62" s="191"/>
      <c r="S62" s="60"/>
      <c r="T62" s="60"/>
      <c r="U62" s="60"/>
      <c r="V62" s="60"/>
      <c r="W62" s="60"/>
      <c r="X62" s="60"/>
      <c r="Y62" s="60"/>
      <c r="Z62" s="60"/>
      <c r="AA62" s="60"/>
      <c r="AB62" s="60"/>
      <c r="AC62" s="60"/>
      <c r="AD62" s="60"/>
    </row>
    <row r="63" spans="1:30" ht="14.25" x14ac:dyDescent="0.15">
      <c r="A63" s="60"/>
      <c r="B63" s="191" t="s">
        <v>72</v>
      </c>
      <c r="C63" s="191"/>
      <c r="D63" s="191"/>
      <c r="E63" s="191"/>
      <c r="F63" s="191"/>
      <c r="G63" s="60" t="s">
        <v>73</v>
      </c>
      <c r="H63" s="60"/>
      <c r="I63" s="60"/>
      <c r="J63" s="69"/>
      <c r="K63" s="191" t="s">
        <v>74</v>
      </c>
      <c r="L63" s="191"/>
      <c r="M63" s="191"/>
      <c r="N63" s="191"/>
      <c r="O63" s="191"/>
      <c r="P63" s="60" t="s">
        <v>75</v>
      </c>
      <c r="Q63" s="159" t="str">
        <f>IF(J63="","",J63*3000*1.3)</f>
        <v/>
      </c>
      <c r="R63" s="159"/>
      <c r="S63" s="160"/>
      <c r="T63" s="160"/>
      <c r="U63" s="160"/>
      <c r="V63" s="160"/>
      <c r="W63" s="160"/>
      <c r="X63" s="160"/>
      <c r="Y63" s="160"/>
      <c r="Z63" s="67"/>
      <c r="AA63" s="64" t="s">
        <v>47</v>
      </c>
      <c r="AB63" s="64"/>
      <c r="AC63" s="64"/>
      <c r="AD63" s="64"/>
    </row>
    <row r="64" spans="1:30" x14ac:dyDescent="0.1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row>
  </sheetData>
  <sheetProtection sheet="1" objects="1" scenarios="1" formatCells="0" formatRows="0"/>
  <mergeCells count="148">
    <mergeCell ref="A21:G21"/>
    <mergeCell ref="A43:O43"/>
    <mergeCell ref="Q41:Y41"/>
    <mergeCell ref="Y22:AD22"/>
    <mergeCell ref="Y23:AD23"/>
    <mergeCell ref="Y24:AD24"/>
    <mergeCell ref="A31:G31"/>
    <mergeCell ref="A32:G32"/>
    <mergeCell ref="A33:G33"/>
    <mergeCell ref="A34:G34"/>
    <mergeCell ref="H27:M27"/>
    <mergeCell ref="N27:O27"/>
    <mergeCell ref="T27:X27"/>
    <mergeCell ref="N28:O28"/>
    <mergeCell ref="N29:O29"/>
    <mergeCell ref="T28:X28"/>
    <mergeCell ref="V29:X29"/>
    <mergeCell ref="H28:M28"/>
    <mergeCell ref="H29:M29"/>
    <mergeCell ref="H31:X31"/>
    <mergeCell ref="H32:X32"/>
    <mergeCell ref="H33:X33"/>
    <mergeCell ref="H34:U34"/>
    <mergeCell ref="V34:X34"/>
    <mergeCell ref="A22:G22"/>
    <mergeCell ref="A23:G23"/>
    <mergeCell ref="A24:G24"/>
    <mergeCell ref="H22:M22"/>
    <mergeCell ref="H23:M23"/>
    <mergeCell ref="H24:U24"/>
    <mergeCell ref="V24:X24"/>
    <mergeCell ref="N22:O22"/>
    <mergeCell ref="P22:X22"/>
    <mergeCell ref="N23:O23"/>
    <mergeCell ref="P23:X23"/>
    <mergeCell ref="A30:G30"/>
    <mergeCell ref="H30:X30"/>
    <mergeCell ref="Y30:AD30"/>
    <mergeCell ref="A29:G29"/>
    <mergeCell ref="Y29:AD29"/>
    <mergeCell ref="A45:O45"/>
    <mergeCell ref="A36:O36"/>
    <mergeCell ref="A26:G26"/>
    <mergeCell ref="H26:X26"/>
    <mergeCell ref="Y26:AD26"/>
    <mergeCell ref="A27:G27"/>
    <mergeCell ref="Y27:AD27"/>
    <mergeCell ref="Q27:S27"/>
    <mergeCell ref="Q28:S28"/>
    <mergeCell ref="A28:G28"/>
    <mergeCell ref="Y28:AD28"/>
    <mergeCell ref="A37:O37"/>
    <mergeCell ref="A39:O39"/>
    <mergeCell ref="Q29:S29"/>
    <mergeCell ref="Q37:Y37"/>
    <mergeCell ref="Q40:Y40"/>
    <mergeCell ref="Q43:Y43"/>
    <mergeCell ref="Y33:AD33"/>
    <mergeCell ref="Y31:AD31"/>
    <mergeCell ref="A19:G19"/>
    <mergeCell ref="H19:X19"/>
    <mergeCell ref="Y19:AD19"/>
    <mergeCell ref="Y20:AD20"/>
    <mergeCell ref="Y16:AD16"/>
    <mergeCell ref="Y12:AD12"/>
    <mergeCell ref="Y13:AD13"/>
    <mergeCell ref="Y15:AD15"/>
    <mergeCell ref="A14:G14"/>
    <mergeCell ref="H14:X14"/>
    <mergeCell ref="A15:G15"/>
    <mergeCell ref="H15:X15"/>
    <mergeCell ref="A16:G16"/>
    <mergeCell ref="H16:X16"/>
    <mergeCell ref="A17:G17"/>
    <mergeCell ref="H17:U17"/>
    <mergeCell ref="H12:P12"/>
    <mergeCell ref="H20:Q20"/>
    <mergeCell ref="S20:X20"/>
    <mergeCell ref="K1:N1"/>
    <mergeCell ref="K2:N3"/>
    <mergeCell ref="P2:R2"/>
    <mergeCell ref="T2:AD2"/>
    <mergeCell ref="P3:AD3"/>
    <mergeCell ref="O1:AD1"/>
    <mergeCell ref="A4:O4"/>
    <mergeCell ref="Q4:S4"/>
    <mergeCell ref="U4:W4"/>
    <mergeCell ref="X4:Z4"/>
    <mergeCell ref="AA4:AD4"/>
    <mergeCell ref="A6:G6"/>
    <mergeCell ref="H6:AD6"/>
    <mergeCell ref="Y10:AD10"/>
    <mergeCell ref="Y14:AD14"/>
    <mergeCell ref="A10:G10"/>
    <mergeCell ref="H10:X10"/>
    <mergeCell ref="A9:G9"/>
    <mergeCell ref="O5:V5"/>
    <mergeCell ref="A7:G7"/>
    <mergeCell ref="Y9:AD9"/>
    <mergeCell ref="H9:X9"/>
    <mergeCell ref="H7:I7"/>
    <mergeCell ref="K7:M7"/>
    <mergeCell ref="N7:P7"/>
    <mergeCell ref="Q7:T7"/>
    <mergeCell ref="U7:X7"/>
    <mergeCell ref="Y7:AA7"/>
    <mergeCell ref="AB7:AC7"/>
    <mergeCell ref="A5:G5"/>
    <mergeCell ref="H5:N5"/>
    <mergeCell ref="W5:AD5"/>
    <mergeCell ref="H11:Q11"/>
    <mergeCell ref="S11:X11"/>
    <mergeCell ref="Q63:Y63"/>
    <mergeCell ref="Y11:AD11"/>
    <mergeCell ref="A20:G20"/>
    <mergeCell ref="H13:X13"/>
    <mergeCell ref="A11:G11"/>
    <mergeCell ref="Y17:AD17"/>
    <mergeCell ref="Y18:AD18"/>
    <mergeCell ref="V17:X17"/>
    <mergeCell ref="Y21:AD21"/>
    <mergeCell ref="A12:G12"/>
    <mergeCell ref="A13:G13"/>
    <mergeCell ref="A62:R62"/>
    <mergeCell ref="B63:F63"/>
    <mergeCell ref="K63:O63"/>
    <mergeCell ref="A54:O54"/>
    <mergeCell ref="B55:O55"/>
    <mergeCell ref="A57:T57"/>
    <mergeCell ref="B58:O58"/>
    <mergeCell ref="A60:O60"/>
    <mergeCell ref="A46:O46"/>
    <mergeCell ref="A48:Y48"/>
    <mergeCell ref="B49:O49"/>
    <mergeCell ref="A51:O51"/>
    <mergeCell ref="B52:O52"/>
    <mergeCell ref="Q60:Y60"/>
    <mergeCell ref="Q55:Y55"/>
    <mergeCell ref="Q58:Y58"/>
    <mergeCell ref="T12:X12"/>
    <mergeCell ref="Q12:S12"/>
    <mergeCell ref="Q46:Y46"/>
    <mergeCell ref="Q49:Y49"/>
    <mergeCell ref="Q52:Y52"/>
    <mergeCell ref="Y32:AD32"/>
    <mergeCell ref="Y34:AD34"/>
    <mergeCell ref="H21:Q21"/>
    <mergeCell ref="S21:X21"/>
  </mergeCells>
  <phoneticPr fontId="2"/>
  <dataValidations count="1">
    <dataValidation type="list" allowBlank="1" showInputMessage="1" showErrorMessage="1" sqref="O2:O3 S2 P4 T4 R11 R20 U29" xr:uid="{4ED1C0C8-0692-404D-9BB2-3AEFE350AE46}">
      <formula1>"□,■"</formula1>
    </dataValidation>
  </dataValidations>
  <printOptions horizontalCentered="1"/>
  <pageMargins left="0.62992125984251968" right="0.23622047244094491" top="0.35433070866141736" bottom="0.55118110236220474" header="0.31496062992125984" footer="0.31496062992125984"/>
  <pageSetup paperSize="9" scale="85" orientation="portrait" r:id="rId1"/>
  <headerFooter>
    <oddFooter>&amp;R20250822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YC書式540_研究経費ポイント算出表</vt:lpstr>
      <vt:lpstr>YC書式542_経費内訳書</vt:lpstr>
      <vt:lpstr>YC書式540_研究経費ポイント算出表!Print_Area</vt:lpstr>
      <vt:lpstr>YC書式542_経費内訳書!Print_Area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内藤　明子（横浜市大附属病院_臨床研究推進課）</cp:lastModifiedBy>
  <cp:lastPrinted>2025-07-09T00:56:56Z</cp:lastPrinted>
  <dcterms:created xsi:type="dcterms:W3CDTF">2015-07-23T02:45:46Z</dcterms:created>
  <dcterms:modified xsi:type="dcterms:W3CDTF">2025-09-01T01:29:08Z</dcterms:modified>
</cp:coreProperties>
</file>