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tables/table3.xml" ContentType="application/vnd.openxmlformats-officedocument.spreadsheetml.table+xml"/>
  <Override PartName="/xl/drawings/drawing3.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drawings/drawing4.xml" ContentType="application/vnd.openxmlformats-officedocument.drawing+xml"/>
  <Override PartName="/xl/tables/table6.xml" ContentType="application/vnd.openxmlformats-officedocument.spreadsheetml.table+xml"/>
  <Override PartName="/xl/drawings/drawing5.xml" ContentType="application/vnd.openxmlformats-officedocument.drawing+xml"/>
  <Override PartName="/xl/tables/table7.xml" ContentType="application/vnd.openxmlformats-officedocument.spreadsheetml.table+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https://yokohamacu-my.sharepoint.com/personal/izumikubo_aki_pp_yokohama-cu_ac_jp/Documents/08_運用マニュアル/治験の取扱いについて／ヒアリングシート/"/>
    </mc:Choice>
  </mc:AlternateContent>
  <xr:revisionPtr revIDLastSave="235" documentId="13_ncr:1_{0D3C40DF-D833-4FBC-8331-A2A75A7484FC}" xr6:coauthVersionLast="47" xr6:coauthVersionMax="47" xr10:uidLastSave="{1A5881D5-2CCB-4C86-A06F-13F1BECB3BF3}"/>
  <bookViews>
    <workbookView xWindow="-108" yWindow="-108" windowWidth="23256" windowHeight="12456" tabRatio="870" xr2:uid="{2FB57876-E3CC-465B-A05B-35644502070C}"/>
  </bookViews>
  <sheets>
    <sheet name="はじめにお読みください" sheetId="4" r:id="rId1"/>
    <sheet name="治験事務局について" sheetId="11" r:id="rId2"/>
    <sheet name="治験の依頼から開始までの流れ" sheetId="8" r:id="rId3"/>
    <sheet name="ヒアリングシート" sheetId="1" r:id="rId4"/>
    <sheet name="治験使用薬ヒアリングシート" sheetId="7" r:id="rId5"/>
    <sheet name="QAシート" sheetId="3" r:id="rId6"/>
    <sheet name="回答選択肢" sheetId="2" r:id="rId7"/>
    <sheet name="Agathaシステム試験登録情報" sheetId="10" r:id="rId8"/>
    <sheet name="治験の概要に関する説明文書" sheetId="9" r:id="rId9"/>
    <sheet name="初回審査に必要となる書類" sheetId="12" r:id="rId10"/>
    <sheet name="費用・契約書について" sheetId="13" r:id="rId11"/>
    <sheet name="初回審査後の対応" sheetId="14" r:id="rId12"/>
    <sheet name="治験開始後の対応" sheetId="15" r:id="rId13"/>
  </sheets>
  <definedNames>
    <definedName name="_xlnm._FilterDatabase" localSheetId="5" hidden="1">QAシート!$A$3:$G$3</definedName>
    <definedName name="_xlnm.Print_Area" localSheetId="7">Agathaシステム試験登録情報!$A$1:$C$22</definedName>
    <definedName name="_xlnm.Print_Area" localSheetId="0">はじめにお読みください!$A$1:$F$55</definedName>
    <definedName name="_xlnm.Print_Area" localSheetId="3">ヒアリングシート!$A$1:$H$210</definedName>
    <definedName name="_xlnm.Print_Area" localSheetId="6">回答選択肢!$A$1:$AP$63</definedName>
    <definedName name="_xlnm.Print_Area" localSheetId="2">治験の依頼から開始までの流れ!$A$1:$N$85</definedName>
    <definedName name="_xlnm.Print_Area" localSheetId="8">治験の概要に関する説明文書!$A$1:$D$21</definedName>
    <definedName name="_xlnm.Print_Area" localSheetId="12">治験開始後の対応!$A$1:$O$104</definedName>
    <definedName name="_xlnm.Print_Area" localSheetId="1">治験事務局について!$A$1:$K$59</definedName>
    <definedName name="_xlnm.Print_Area" localSheetId="9">初回審査に必要となる書類!$A$1:$F$43</definedName>
    <definedName name="_xlnm.Print_Area" localSheetId="11">初回審査後の対応!$A$1:$O$87</definedName>
    <definedName name="_xlnm.Print_Area" localSheetId="10">費用・契約書について!$A$1:$O$83</definedName>
    <definedName name="_xlnm.Print_Titles" localSheetId="7">Agathaシステム試験登録情報!$1:$2</definedName>
    <definedName name="_xlnm.Print_Titles" localSheetId="5">QAシート!$1:$3</definedName>
    <definedName name="_xlnm.Print_Titles" localSheetId="3">ヒアリングシート!$1:$3</definedName>
    <definedName name="_xlnm.Print_Titles" localSheetId="6">回答選択肢!$A:$B,回答選択肢!$1:$2</definedName>
    <definedName name="_xlnm.Print_Titles" localSheetId="8">治験の概要に関する説明文書!$1:$4</definedName>
    <definedName name="_xlnm.Print_Titles" localSheetId="9">初回審査に必要となる書類!$9:$9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6" i="10" l="1"/>
  <c r="J17" i="10"/>
  <c r="C22" i="10"/>
  <c r="J22" i="10"/>
  <c r="D22" i="10"/>
  <c r="J14" i="10"/>
  <c r="F17" i="10"/>
  <c r="K8" i="9"/>
  <c r="G8" i="9"/>
  <c r="A14" i="2"/>
  <c r="J7" i="10"/>
  <c r="F7" i="10" l="1"/>
  <c r="K21" i="9"/>
  <c r="C21" i="9" s="1"/>
  <c r="K20" i="9"/>
  <c r="C20" i="9" s="1"/>
  <c r="K19" i="9"/>
  <c r="C19" i="9" s="1"/>
  <c r="K17" i="9"/>
  <c r="C17" i="9" s="1"/>
  <c r="K16" i="9"/>
  <c r="C16" i="9" s="1"/>
  <c r="K12" i="9"/>
  <c r="C12" i="9" s="1"/>
  <c r="K9" i="9"/>
  <c r="C9" i="9" s="1"/>
  <c r="C8" i="9"/>
  <c r="K7" i="9"/>
  <c r="C7" i="9" s="1"/>
  <c r="K6" i="9"/>
  <c r="C6" i="9" s="1"/>
  <c r="K5" i="9"/>
  <c r="C5" i="9" s="1"/>
  <c r="C17" i="10"/>
  <c r="C16" i="10"/>
  <c r="J15" i="10"/>
  <c r="C15" i="10" s="1"/>
  <c r="C14" i="10"/>
  <c r="J13" i="10"/>
  <c r="C13" i="10" s="1"/>
  <c r="C7" i="10"/>
  <c r="J6" i="10"/>
  <c r="C6" i="10" s="1"/>
  <c r="J4" i="10"/>
  <c r="C4" i="10" s="1"/>
  <c r="J3" i="10"/>
  <c r="C3" i="10" s="1"/>
  <c r="A2" i="7"/>
  <c r="I177" i="1"/>
  <c r="J177" i="1"/>
  <c r="K177" i="1"/>
  <c r="I176" i="1"/>
  <c r="J176" i="1"/>
  <c r="K176" i="1"/>
  <c r="B2" i="3"/>
  <c r="K2" i="7"/>
  <c r="K1" i="7"/>
  <c r="A1" i="1"/>
  <c r="I175" i="1"/>
  <c r="A51" i="2" s="1"/>
  <c r="J175" i="1"/>
  <c r="K175" i="1"/>
  <c r="I178" i="1"/>
  <c r="J178" i="1"/>
  <c r="K178" i="1"/>
  <c r="I179" i="1"/>
  <c r="J179" i="1"/>
  <c r="K179" i="1"/>
  <c r="I180" i="1"/>
  <c r="J180" i="1"/>
  <c r="K180" i="1"/>
  <c r="I181" i="1"/>
  <c r="J181" i="1"/>
  <c r="K181" i="1"/>
  <c r="I182" i="1"/>
  <c r="A53" i="2" s="1"/>
  <c r="J182" i="1"/>
  <c r="K182" i="1"/>
  <c r="I183" i="1"/>
  <c r="J183" i="1"/>
  <c r="K183" i="1"/>
  <c r="I7" i="9"/>
  <c r="I8" i="9"/>
  <c r="I9" i="9"/>
  <c r="I10" i="9"/>
  <c r="I11" i="9"/>
  <c r="I12" i="9"/>
  <c r="I13" i="9"/>
  <c r="I14" i="9"/>
  <c r="I15" i="9"/>
  <c r="I16" i="9"/>
  <c r="I17" i="9"/>
  <c r="I18" i="9"/>
  <c r="I19" i="9"/>
  <c r="I20" i="9"/>
  <c r="I21" i="9"/>
  <c r="I5" i="9"/>
  <c r="I8" i="1"/>
  <c r="A7" i="2" s="1"/>
  <c r="J8" i="1"/>
  <c r="K8" i="1"/>
  <c r="I185" i="1"/>
  <c r="J185" i="1"/>
  <c r="K185" i="1"/>
  <c r="I186" i="1"/>
  <c r="J186" i="1"/>
  <c r="K186" i="1"/>
  <c r="I188" i="1"/>
  <c r="J188" i="1"/>
  <c r="K188" i="1"/>
  <c r="I189" i="1"/>
  <c r="J189" i="1"/>
  <c r="K189" i="1"/>
  <c r="I184" i="1"/>
  <c r="J184" i="1"/>
  <c r="K184" i="1"/>
  <c r="G7" i="9"/>
  <c r="G9" i="9"/>
  <c r="G10" i="9"/>
  <c r="G11" i="9"/>
  <c r="G13" i="9"/>
  <c r="G14" i="9"/>
  <c r="G15" i="9"/>
  <c r="G18" i="9"/>
  <c r="E10" i="9"/>
  <c r="E11" i="9"/>
  <c r="E13" i="9"/>
  <c r="E14" i="9"/>
  <c r="E15" i="9"/>
  <c r="E18" i="9"/>
  <c r="B1" i="3"/>
  <c r="D3" i="9"/>
  <c r="J4" i="1"/>
  <c r="J5" i="1"/>
  <c r="J6" i="1"/>
  <c r="J7"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87" i="1"/>
  <c r="J190" i="1"/>
  <c r="J191" i="1"/>
  <c r="J192" i="1"/>
  <c r="J193" i="1"/>
  <c r="J194" i="1"/>
  <c r="J195" i="1"/>
  <c r="J196" i="1"/>
  <c r="J197" i="1"/>
  <c r="K4" i="1"/>
  <c r="I26" i="1"/>
  <c r="K26" i="1"/>
  <c r="I19" i="1"/>
  <c r="K19" i="1"/>
  <c r="I129" i="1"/>
  <c r="K129" i="1"/>
  <c r="I27" i="1"/>
  <c r="K27" i="1"/>
  <c r="I20" i="1"/>
  <c r="K20" i="1"/>
  <c r="I104" i="1"/>
  <c r="K104" i="1"/>
  <c r="I111" i="1"/>
  <c r="K111" i="1"/>
  <c r="I110" i="1"/>
  <c r="K110" i="1"/>
  <c r="A52" i="2" l="1"/>
  <c r="I166" i="1"/>
  <c r="K166" i="1"/>
  <c r="I167" i="1"/>
  <c r="K167" i="1"/>
  <c r="I168" i="1"/>
  <c r="K168" i="1"/>
  <c r="I143" i="1"/>
  <c r="K143" i="1"/>
  <c r="I163" i="1"/>
  <c r="K163" i="1"/>
  <c r="I159" i="1"/>
  <c r="K159" i="1"/>
  <c r="I116" i="1"/>
  <c r="K116" i="1"/>
  <c r="I117" i="1"/>
  <c r="K117" i="1"/>
  <c r="I130" i="1"/>
  <c r="K130" i="1"/>
  <c r="I93" i="1" l="1"/>
  <c r="K93" i="1"/>
  <c r="I94" i="1"/>
  <c r="K94" i="1"/>
  <c r="I95" i="1"/>
  <c r="A35" i="2" s="1"/>
  <c r="K95" i="1"/>
  <c r="I96" i="1"/>
  <c r="A36" i="2" s="1"/>
  <c r="K96" i="1"/>
  <c r="I97" i="1"/>
  <c r="K97" i="1"/>
  <c r="I33" i="1"/>
  <c r="K33" i="1"/>
  <c r="I34" i="1"/>
  <c r="K34" i="1"/>
  <c r="I35" i="1"/>
  <c r="K35" i="1"/>
  <c r="I194" i="1"/>
  <c r="K194" i="1"/>
  <c r="I193" i="1"/>
  <c r="K193" i="1"/>
  <c r="I135" i="1"/>
  <c r="A42" i="2" s="1"/>
  <c r="K135" i="1"/>
  <c r="I174" i="1"/>
  <c r="K174" i="1"/>
  <c r="I165" i="1"/>
  <c r="K165" i="1"/>
  <c r="I195" i="1"/>
  <c r="A58" i="2" s="1"/>
  <c r="K195" i="1"/>
  <c r="I105" i="1"/>
  <c r="K105" i="1"/>
  <c r="I65" i="1"/>
  <c r="K65" i="1"/>
  <c r="I66" i="1"/>
  <c r="K66" i="1"/>
  <c r="I67" i="1"/>
  <c r="K67" i="1"/>
  <c r="I68" i="1"/>
  <c r="K68" i="1"/>
  <c r="I69" i="1"/>
  <c r="K69" i="1"/>
  <c r="I30" i="1"/>
  <c r="K30" i="1"/>
  <c r="I196" i="1"/>
  <c r="A59" i="2" s="1"/>
  <c r="K196" i="1"/>
  <c r="I173" i="1"/>
  <c r="K173" i="1"/>
  <c r="I197" i="1"/>
  <c r="K197" i="1"/>
  <c r="A56" i="2"/>
  <c r="I187" i="1"/>
  <c r="K187" i="1"/>
  <c r="I190" i="1"/>
  <c r="K190" i="1"/>
  <c r="I191" i="1"/>
  <c r="K191" i="1"/>
  <c r="I192" i="1"/>
  <c r="A57" i="2" s="1"/>
  <c r="K192" i="1"/>
  <c r="A54" i="2"/>
  <c r="A55" i="2"/>
  <c r="I148" i="1"/>
  <c r="A47" i="2" s="1"/>
  <c r="K148" i="1"/>
  <c r="I147" i="1"/>
  <c r="K147" i="1"/>
  <c r="I149" i="1"/>
  <c r="K149" i="1"/>
  <c r="I141" i="1"/>
  <c r="K141" i="1"/>
  <c r="I140" i="1"/>
  <c r="K140" i="1"/>
  <c r="I134" i="1"/>
  <c r="A41" i="2" s="1"/>
  <c r="K134" i="1"/>
  <c r="I172" i="1"/>
  <c r="A50" i="2" s="1"/>
  <c r="K172" i="1"/>
  <c r="I171" i="1"/>
  <c r="A49" i="2" s="1"/>
  <c r="K171" i="1"/>
  <c r="I170" i="1"/>
  <c r="K170" i="1"/>
  <c r="A12" i="2" l="1"/>
  <c r="I6" i="9"/>
  <c r="H15" i="10"/>
  <c r="I151" i="1"/>
  <c r="K151" i="1"/>
  <c r="I156" i="1"/>
  <c r="K156" i="1"/>
  <c r="I157" i="1"/>
  <c r="K157" i="1"/>
  <c r="I158" i="1"/>
  <c r="K158" i="1"/>
  <c r="I160" i="1"/>
  <c r="A48" i="2" s="1"/>
  <c r="K160" i="1"/>
  <c r="I161" i="1"/>
  <c r="K161" i="1"/>
  <c r="I162" i="1"/>
  <c r="K162" i="1"/>
  <c r="I164" i="1"/>
  <c r="K164" i="1"/>
  <c r="I155" i="1"/>
  <c r="K155" i="1"/>
  <c r="I150" i="1"/>
  <c r="K150" i="1"/>
  <c r="I153" i="1"/>
  <c r="K153" i="1"/>
  <c r="I154" i="1"/>
  <c r="K154" i="1"/>
  <c r="A46" i="2"/>
  <c r="I146" i="1"/>
  <c r="K146" i="1"/>
  <c r="I145" i="1"/>
  <c r="K145" i="1"/>
  <c r="I144" i="1"/>
  <c r="A45" i="2" s="1"/>
  <c r="K144" i="1"/>
  <c r="I142" i="1"/>
  <c r="A44" i="2" s="1"/>
  <c r="K142" i="1"/>
  <c r="I139" i="1"/>
  <c r="K139" i="1"/>
  <c r="I138" i="1"/>
  <c r="K138" i="1"/>
  <c r="I137" i="1"/>
  <c r="K137" i="1"/>
  <c r="I136" i="1"/>
  <c r="A43" i="2" s="1"/>
  <c r="K136" i="1"/>
  <c r="I132" i="1"/>
  <c r="K132" i="1"/>
  <c r="I45" i="1" l="1"/>
  <c r="K45" i="1"/>
  <c r="I57" i="1"/>
  <c r="A18" i="2" s="1"/>
  <c r="K57" i="1"/>
  <c r="I60" i="1"/>
  <c r="K60" i="1"/>
  <c r="I58" i="1"/>
  <c r="K58" i="1"/>
  <c r="I63" i="1"/>
  <c r="A19" i="2" s="1"/>
  <c r="K63" i="1"/>
  <c r="I59" i="1"/>
  <c r="K59" i="1"/>
  <c r="I64" i="1"/>
  <c r="K64" i="1"/>
  <c r="I62" i="1" l="1"/>
  <c r="K62" i="1"/>
  <c r="I80" i="1"/>
  <c r="K80" i="1"/>
  <c r="I84" i="1"/>
  <c r="A26" i="2" s="1"/>
  <c r="K84" i="1"/>
  <c r="I78" i="1"/>
  <c r="A25" i="2" s="1"/>
  <c r="K78" i="1"/>
  <c r="I82" i="1" l="1"/>
  <c r="K82" i="1"/>
  <c r="I81" i="1"/>
  <c r="K81" i="1"/>
  <c r="I79" i="1"/>
  <c r="K79" i="1"/>
  <c r="K5" i="1"/>
  <c r="K6" i="1"/>
  <c r="K7" i="1"/>
  <c r="K9" i="1"/>
  <c r="K10" i="1"/>
  <c r="K11" i="1"/>
  <c r="K12" i="1"/>
  <c r="K13" i="1"/>
  <c r="K14" i="1"/>
  <c r="K15" i="1"/>
  <c r="K16" i="1"/>
  <c r="K17" i="1"/>
  <c r="K18" i="1"/>
  <c r="K21" i="1"/>
  <c r="K22" i="1"/>
  <c r="K23" i="1"/>
  <c r="K24" i="1"/>
  <c r="K25" i="1"/>
  <c r="K28" i="1"/>
  <c r="K29" i="1"/>
  <c r="K31" i="1"/>
  <c r="K32" i="1"/>
  <c r="K36" i="1"/>
  <c r="K37" i="1"/>
  <c r="K38" i="1"/>
  <c r="K39" i="1"/>
  <c r="K40" i="1"/>
  <c r="K41" i="1"/>
  <c r="K42" i="1"/>
  <c r="K43" i="1"/>
  <c r="K44" i="1"/>
  <c r="K46" i="1"/>
  <c r="K47" i="1"/>
  <c r="K48" i="1"/>
  <c r="K49" i="1"/>
  <c r="K50" i="1"/>
  <c r="K51" i="1"/>
  <c r="K52" i="1"/>
  <c r="K53" i="1"/>
  <c r="K54" i="1"/>
  <c r="K55" i="1"/>
  <c r="K56" i="1"/>
  <c r="K61" i="1"/>
  <c r="K76" i="1"/>
  <c r="K77" i="1"/>
  <c r="K71" i="1"/>
  <c r="K70" i="1"/>
  <c r="K72" i="1"/>
  <c r="K73" i="1"/>
  <c r="K74" i="1"/>
  <c r="K75" i="1"/>
  <c r="K98" i="1"/>
  <c r="K99" i="1"/>
  <c r="K100" i="1"/>
  <c r="K101" i="1"/>
  <c r="K102" i="1"/>
  <c r="K103" i="1"/>
  <c r="K106" i="1"/>
  <c r="K107" i="1"/>
  <c r="K108" i="1"/>
  <c r="K109" i="1"/>
  <c r="K112" i="1"/>
  <c r="K113" i="1"/>
  <c r="K114" i="1"/>
  <c r="K115" i="1"/>
  <c r="K118" i="1"/>
  <c r="K119" i="1"/>
  <c r="K120" i="1"/>
  <c r="K121" i="1"/>
  <c r="K122" i="1"/>
  <c r="K123" i="1"/>
  <c r="K124" i="1"/>
  <c r="K83" i="1"/>
  <c r="K85" i="1"/>
  <c r="K86" i="1"/>
  <c r="K87" i="1"/>
  <c r="K88" i="1"/>
  <c r="K89" i="1"/>
  <c r="K90" i="1"/>
  <c r="K91" i="1"/>
  <c r="K92" i="1"/>
  <c r="K125" i="1"/>
  <c r="K126" i="1"/>
  <c r="K127" i="1"/>
  <c r="K128" i="1"/>
  <c r="K131" i="1"/>
  <c r="K133" i="1"/>
  <c r="K152" i="1"/>
  <c r="K169" i="1"/>
  <c r="I61" i="1"/>
  <c r="I56" i="1"/>
  <c r="A17" i="2" s="1"/>
  <c r="I55" i="1"/>
  <c r="I54" i="1"/>
  <c r="I77" i="1"/>
  <c r="I122" i="1" l="1"/>
  <c r="I4" i="1"/>
  <c r="D3" i="10" s="1"/>
  <c r="I5" i="1"/>
  <c r="D14" i="10" s="1"/>
  <c r="I6" i="1"/>
  <c r="D4" i="10" s="1"/>
  <c r="I7" i="1"/>
  <c r="E7" i="9" s="1"/>
  <c r="I9" i="1"/>
  <c r="A8" i="2" s="1"/>
  <c r="I10" i="1"/>
  <c r="A9" i="2" s="1"/>
  <c r="I11" i="1"/>
  <c r="A10" i="2" s="1"/>
  <c r="I12" i="1"/>
  <c r="A11" i="2" s="1"/>
  <c r="I13" i="1"/>
  <c r="I14" i="1"/>
  <c r="I15" i="1"/>
  <c r="I16" i="1"/>
  <c r="I17" i="1"/>
  <c r="I18" i="1"/>
  <c r="I21" i="1"/>
  <c r="I22" i="1"/>
  <c r="I23" i="1"/>
  <c r="I24" i="1"/>
  <c r="I25" i="1"/>
  <c r="I28" i="1"/>
  <c r="I29" i="1"/>
  <c r="D15" i="10" s="1"/>
  <c r="I31" i="1"/>
  <c r="D16" i="10" s="1"/>
  <c r="I32" i="1"/>
  <c r="G12" i="9"/>
  <c r="E9" i="9"/>
  <c r="I36" i="1"/>
  <c r="I37" i="1"/>
  <c r="G21" i="9" s="1"/>
  <c r="I38" i="1"/>
  <c r="E21" i="9" s="1"/>
  <c r="I39" i="1"/>
  <c r="E19" i="9" s="1"/>
  <c r="I40" i="1"/>
  <c r="G19" i="9" s="1"/>
  <c r="I41" i="1"/>
  <c r="E20" i="9" s="1"/>
  <c r="I42" i="1"/>
  <c r="G20" i="9" s="1"/>
  <c r="I43" i="1"/>
  <c r="I44" i="1"/>
  <c r="I46" i="1"/>
  <c r="G5" i="9" s="1"/>
  <c r="I47" i="1"/>
  <c r="I48" i="1"/>
  <c r="A16" i="2" s="1"/>
  <c r="I49" i="1"/>
  <c r="I50" i="1"/>
  <c r="I51" i="1"/>
  <c r="I52" i="1"/>
  <c r="I53" i="1"/>
  <c r="I76" i="1"/>
  <c r="I71" i="1"/>
  <c r="A20" i="2" s="1"/>
  <c r="I70" i="1"/>
  <c r="I72" i="1"/>
  <c r="A21" i="2" s="1"/>
  <c r="I73" i="1"/>
  <c r="A22" i="2" s="1"/>
  <c r="I74" i="1"/>
  <c r="A23" i="2" s="1"/>
  <c r="I75" i="1"/>
  <c r="A24" i="2" s="1"/>
  <c r="I98" i="1"/>
  <c r="A37" i="2" s="1"/>
  <c r="I99" i="1"/>
  <c r="I100" i="1"/>
  <c r="I101" i="1"/>
  <c r="I102" i="1"/>
  <c r="I103" i="1"/>
  <c r="I106" i="1"/>
  <c r="A38" i="2" s="1"/>
  <c r="I107" i="1"/>
  <c r="A39" i="2" s="1"/>
  <c r="I108" i="1"/>
  <c r="A40" i="2" s="1"/>
  <c r="I109" i="1"/>
  <c r="I112" i="1"/>
  <c r="I113" i="1"/>
  <c r="I114" i="1"/>
  <c r="I115" i="1"/>
  <c r="I118" i="1"/>
  <c r="I119" i="1"/>
  <c r="I120" i="1"/>
  <c r="I121" i="1"/>
  <c r="I123" i="1"/>
  <c r="I124" i="1"/>
  <c r="I83" i="1"/>
  <c r="I85" i="1"/>
  <c r="A27" i="2" s="1"/>
  <c r="I86" i="1"/>
  <c r="A28" i="2" s="1"/>
  <c r="I87" i="1"/>
  <c r="I88" i="1"/>
  <c r="I89" i="1"/>
  <c r="I90" i="1"/>
  <c r="A32" i="2" s="1"/>
  <c r="I91" i="1"/>
  <c r="A33" i="2" s="1"/>
  <c r="I92" i="1"/>
  <c r="A34" i="2" s="1"/>
  <c r="I125" i="1"/>
  <c r="I126" i="1"/>
  <c r="I127" i="1"/>
  <c r="I128" i="1"/>
  <c r="I131" i="1"/>
  <c r="I133" i="1"/>
  <c r="I152" i="1"/>
  <c r="I169" i="1"/>
  <c r="F15" i="10" l="1"/>
  <c r="G6" i="9"/>
  <c r="E12" i="9"/>
  <c r="D13" i="10"/>
  <c r="E8" i="9"/>
  <c r="D17" i="10"/>
  <c r="E6" i="9"/>
  <c r="D6" i="10"/>
  <c r="D7" i="10"/>
  <c r="A15" i="2"/>
  <c r="E5" i="9"/>
  <c r="A13" i="2"/>
  <c r="G17" i="9"/>
  <c r="E17" i="9"/>
  <c r="G16" i="9"/>
  <c r="E16" i="9"/>
  <c r="A30" i="2"/>
  <c r="A31" i="2"/>
  <c r="A2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泉久保　亜希</author>
  </authors>
  <commentList>
    <comment ref="D109" authorId="0" shapeId="0" xr:uid="{A733924A-09B1-4F2C-9555-16573D8EA402}">
      <text>
        <r>
          <rPr>
            <b/>
            <sz val="9"/>
            <color indexed="81"/>
            <rFont val="MS P ゴシック"/>
            <family val="3"/>
            <charset val="128"/>
          </rPr>
          <t>YCU:</t>
        </r>
        <r>
          <rPr>
            <sz val="9"/>
            <color indexed="81"/>
            <rFont val="MS P ゴシック"/>
            <family val="3"/>
            <charset val="128"/>
          </rPr>
          <t xml:space="preserve">
治験薬投与期間外に実施した実施計画書に規定された検査・画像診断・投薬等のうち保険診療で認められていない項目がある場合、混合診療を避けるため、検査等を実施した当日に行われた診療行為に対する費用の全額（他科含）を依頼者が負担する。</t>
        </r>
      </text>
    </comment>
  </commentList>
</comments>
</file>

<file path=xl/sharedStrings.xml><?xml version="1.0" encoding="utf-8"?>
<sst xmlns="http://schemas.openxmlformats.org/spreadsheetml/2006/main" count="2465" uniqueCount="1322">
  <si>
    <t>版数</t>
    <rPh sb="0" eb="2">
      <t>ハンスウ</t>
    </rPh>
    <phoneticPr fontId="16"/>
  </si>
  <si>
    <t>Ver.1.0</t>
  </si>
  <si>
    <t>─</t>
    <phoneticPr fontId="16"/>
  </si>
  <si>
    <t>A4両面で1枚程度に纏めて、記載内容について治験責任医師と協議を行い、固定してください。</t>
  </si>
  <si>
    <t>シミックヘルスケア・インスティテュート株式会社</t>
    <phoneticPr fontId="2"/>
  </si>
  <si>
    <t>ノイエス株式会社</t>
    <phoneticPr fontId="2"/>
  </si>
  <si>
    <t>株式会社医療システム研究所</t>
    <phoneticPr fontId="2"/>
  </si>
  <si>
    <t>以下の情報については、臨床試験管理室ホームページよりご確認ください。</t>
    <rPh sb="0" eb="2">
      <t>イカ</t>
    </rPh>
    <rPh sb="3" eb="5">
      <t>ジョウホウ</t>
    </rPh>
    <phoneticPr fontId="2"/>
  </si>
  <si>
    <t>・開催日、締切、議事録</t>
    <rPh sb="1" eb="4">
      <t>カイサイビ</t>
    </rPh>
    <rPh sb="5" eb="7">
      <t>シメキリ</t>
    </rPh>
    <rPh sb="8" eb="11">
      <t>ギジロク</t>
    </rPh>
    <phoneticPr fontId="2"/>
  </si>
  <si>
    <t>https://www-user.yokohama-cu.ac.jp/~ynext/trial/irb_gijiroku/</t>
    <phoneticPr fontId="2"/>
  </si>
  <si>
    <t>・手順書、委員一覧</t>
    <rPh sb="1" eb="4">
      <t>テジュンショ</t>
    </rPh>
    <rPh sb="5" eb="7">
      <t>イイン</t>
    </rPh>
    <rPh sb="7" eb="9">
      <t>イチラン</t>
    </rPh>
    <phoneticPr fontId="2"/>
  </si>
  <si>
    <t>https://www-user.yokohama-cu.ac.jp/~ynext/trial/irb_tejun/</t>
    <phoneticPr fontId="2"/>
  </si>
  <si>
    <t>また、必要に応じて同日又は後日、各担当部署（治験薬管理担当者、臨床検査部等）と業務ごとに個別の打ち合わせをしていただきます。</t>
    <phoneticPr fontId="2"/>
  </si>
  <si>
    <t>すべての回答が固定となりましたら、ヒアリング参加者が内容を確認後、ヒアリングシートを固定します。</t>
    <rPh sb="4" eb="6">
      <t>カイトウ</t>
    </rPh>
    <rPh sb="7" eb="9">
      <t>コテイ</t>
    </rPh>
    <phoneticPr fontId="2"/>
  </si>
  <si>
    <t>固定されたヒアリングシートは、ヒアリングの記録として事務局で保管し、臨床試験管理室で使用します。</t>
    <phoneticPr fontId="2"/>
  </si>
  <si>
    <t>・治験薬及び試験概要を説明するハンドアウト</t>
    <phoneticPr fontId="2"/>
  </si>
  <si>
    <t>・治験実施計画書</t>
    <phoneticPr fontId="2"/>
  </si>
  <si>
    <t>・治験薬概要書</t>
    <phoneticPr fontId="2"/>
  </si>
  <si>
    <t>以下の資料は、臨床試験管理室ホームページよりダウンロードが可能です。</t>
    <phoneticPr fontId="2"/>
  </si>
  <si>
    <t>https://www-user.yokohama-cu.ac.jp/~ynext/trial/iraisha_chiken_youshiki/</t>
    <phoneticPr fontId="2"/>
  </si>
  <si>
    <t>横浜市立大学附属病院　ヒアリングシート</t>
    <phoneticPr fontId="2"/>
  </si>
  <si>
    <t>最終固定日：</t>
    <rPh sb="0" eb="5">
      <t>サイシュウコテイビ</t>
    </rPh>
    <phoneticPr fontId="2"/>
  </si>
  <si>
    <t>設問</t>
    <rPh sb="0" eb="2">
      <t>セツモン</t>
    </rPh>
    <phoneticPr fontId="2"/>
  </si>
  <si>
    <t>回答</t>
    <rPh sb="0" eb="2">
      <t>カイトウ</t>
    </rPh>
    <phoneticPr fontId="2"/>
  </si>
  <si>
    <t>No.</t>
    <phoneticPr fontId="2"/>
  </si>
  <si>
    <t>大分類</t>
    <rPh sb="0" eb="3">
      <t>ダイブンルイ</t>
    </rPh>
    <phoneticPr fontId="2"/>
  </si>
  <si>
    <t>中分類</t>
    <rPh sb="0" eb="3">
      <t>チュウブンルイ</t>
    </rPh>
    <phoneticPr fontId="2"/>
  </si>
  <si>
    <t>小分類</t>
    <rPh sb="0" eb="1">
      <t>ショウ</t>
    </rPh>
    <rPh sb="1" eb="3">
      <t>ブンルイ</t>
    </rPh>
    <phoneticPr fontId="2"/>
  </si>
  <si>
    <t>リストから回答を選択</t>
    <rPh sb="5" eb="7">
      <t>カイトウ</t>
    </rPh>
    <rPh sb="8" eb="10">
      <t>センタク</t>
    </rPh>
    <phoneticPr fontId="2"/>
  </si>
  <si>
    <t>入力欄</t>
    <rPh sb="0" eb="2">
      <t>ニュウリョク</t>
    </rPh>
    <rPh sb="2" eb="3">
      <t>ラン</t>
    </rPh>
    <phoneticPr fontId="2"/>
  </si>
  <si>
    <t>回答状況</t>
    <rPh sb="0" eb="2">
      <t>カイトウ</t>
    </rPh>
    <rPh sb="2" eb="4">
      <t>ジョウキョウ</t>
    </rPh>
    <phoneticPr fontId="2"/>
  </si>
  <si>
    <t>備考</t>
    <rPh sb="0" eb="2">
      <t>ビコウ</t>
    </rPh>
    <phoneticPr fontId="2"/>
  </si>
  <si>
    <t>設問No.</t>
    <rPh sb="0" eb="2">
      <t>セツモン</t>
    </rPh>
    <phoneticPr fontId="2"/>
  </si>
  <si>
    <t>中分類項目のカウント</t>
    <rPh sb="0" eb="1">
      <t>チュウ</t>
    </rPh>
    <phoneticPr fontId="2"/>
  </si>
  <si>
    <t>小分類項目のカウント</t>
    <rPh sb="0" eb="3">
      <t>ショウブンルイ</t>
    </rPh>
    <rPh sb="3" eb="5">
      <t>コウモク</t>
    </rPh>
    <phoneticPr fontId="2"/>
  </si>
  <si>
    <t>基本情報</t>
    <rPh sb="0" eb="4">
      <t>キホンジョウホウ</t>
    </rPh>
    <phoneticPr fontId="2"/>
  </si>
  <si>
    <t>管理情報</t>
    <rPh sb="0" eb="2">
      <t>カンリ</t>
    </rPh>
    <rPh sb="2" eb="4">
      <t>ジョウホウ</t>
    </rPh>
    <phoneticPr fontId="2"/>
  </si>
  <si>
    <t>整理番号</t>
    <rPh sb="0" eb="4">
      <t>セイリバンゴウ</t>
    </rPh>
    <phoneticPr fontId="1"/>
  </si>
  <si>
    <t>選択してください</t>
  </si>
  <si>
    <t>事務局から回答します</t>
    <rPh sb="0" eb="3">
      <t>ジムキョク</t>
    </rPh>
    <rPh sb="5" eb="7">
      <t>カイトウ</t>
    </rPh>
    <phoneticPr fontId="2"/>
  </si>
  <si>
    <t>実施計画書番号</t>
    <phoneticPr fontId="2"/>
  </si>
  <si>
    <t>試験通称名</t>
    <rPh sb="0" eb="2">
      <t>シケン</t>
    </rPh>
    <rPh sb="2" eb="4">
      <t>ツウショウ</t>
    </rPh>
    <rPh sb="4" eb="5">
      <t>メイ</t>
    </rPh>
    <phoneticPr fontId="2"/>
  </si>
  <si>
    <t>選択してください(あり/なし)</t>
    <rPh sb="0" eb="2">
      <t>センタク</t>
    </rPh>
    <phoneticPr fontId="2"/>
  </si>
  <si>
    <t>あり⇒入力欄に記載</t>
  </si>
  <si>
    <t>国際共同試験</t>
    <rPh sb="0" eb="2">
      <t>コクサイ</t>
    </rPh>
    <rPh sb="2" eb="4">
      <t>キョウドウ</t>
    </rPh>
    <rPh sb="4" eb="6">
      <t>シケン</t>
    </rPh>
    <phoneticPr fontId="2"/>
  </si>
  <si>
    <t>選択してください(該当/非該当)</t>
    <rPh sb="0" eb="2">
      <t>センタク</t>
    </rPh>
    <rPh sb="9" eb="11">
      <t>ガイトウ</t>
    </rPh>
    <rPh sb="12" eb="15">
      <t>ヒガイトウ</t>
    </rPh>
    <phoneticPr fontId="2"/>
  </si>
  <si>
    <t>該当⇒入力欄に実施国名を記載</t>
    <rPh sb="0" eb="2">
      <t>ガイトウ</t>
    </rPh>
    <rPh sb="3" eb="6">
      <t>ニュウリョクラン</t>
    </rPh>
    <rPh sb="7" eb="9">
      <t>ジッシ</t>
    </rPh>
    <rPh sb="9" eb="10">
      <t>コク</t>
    </rPh>
    <rPh sb="10" eb="11">
      <t>メイ</t>
    </rPh>
    <rPh sb="12" eb="14">
      <t>キサイ</t>
    </rPh>
    <phoneticPr fontId="2"/>
  </si>
  <si>
    <t>開発相</t>
    <rPh sb="0" eb="3">
      <t>カイハツソウ</t>
    </rPh>
    <phoneticPr fontId="2"/>
  </si>
  <si>
    <t>選択してください</t>
    <rPh sb="0" eb="2">
      <t>センタク</t>
    </rPh>
    <phoneticPr fontId="2"/>
  </si>
  <si>
    <t>その他⇒入力欄に記載</t>
    <phoneticPr fontId="2"/>
  </si>
  <si>
    <t>デザイン</t>
    <phoneticPr fontId="2"/>
  </si>
  <si>
    <t>用途</t>
    <phoneticPr fontId="2"/>
  </si>
  <si>
    <t>ゲノム・遺伝子解析研究</t>
    <phoneticPr fontId="2"/>
  </si>
  <si>
    <t>あり⇒入力欄に詳細を入力</t>
    <phoneticPr fontId="2"/>
  </si>
  <si>
    <t>依頼者</t>
    <phoneticPr fontId="2"/>
  </si>
  <si>
    <t>依頼者_会社名</t>
    <rPh sb="0" eb="3">
      <t>イライシャ</t>
    </rPh>
    <rPh sb="4" eb="7">
      <t>カイシャメイ</t>
    </rPh>
    <phoneticPr fontId="2"/>
  </si>
  <si>
    <t>※書式3の「治験依頼者」となる名称</t>
    <rPh sb="1" eb="3">
      <t>ショシキ</t>
    </rPh>
    <rPh sb="6" eb="8">
      <t>チケン</t>
    </rPh>
    <rPh sb="8" eb="11">
      <t>イライシャ</t>
    </rPh>
    <rPh sb="15" eb="17">
      <t>メイショウ</t>
    </rPh>
    <phoneticPr fontId="2"/>
  </si>
  <si>
    <t>治験国内管理人</t>
    <rPh sb="0" eb="2">
      <t>チケン</t>
    </rPh>
    <rPh sb="2" eb="4">
      <t>コクナイ</t>
    </rPh>
    <rPh sb="4" eb="7">
      <t>カンリニン</t>
    </rPh>
    <phoneticPr fontId="2"/>
  </si>
  <si>
    <t>該当⇒入力欄にPRT上の依頼者名を記載</t>
    <rPh sb="0" eb="2">
      <t>ガイトウ</t>
    </rPh>
    <rPh sb="10" eb="11">
      <t>ジョウ</t>
    </rPh>
    <rPh sb="12" eb="15">
      <t>イライシャ</t>
    </rPh>
    <rPh sb="15" eb="16">
      <t>メイ</t>
    </rPh>
    <phoneticPr fontId="2"/>
  </si>
  <si>
    <t>姓名の間を全角1マスあけて記載</t>
    <rPh sb="13" eb="15">
      <t>キサイ</t>
    </rPh>
    <phoneticPr fontId="2"/>
  </si>
  <si>
    <t>半角、ハイフンありで記載（例：236-0004）</t>
    <rPh sb="10" eb="12">
      <t>キサイ</t>
    </rPh>
    <phoneticPr fontId="2"/>
  </si>
  <si>
    <t>契約書等を送付する宛先を記載</t>
    <rPh sb="0" eb="3">
      <t>ケイヤクショ</t>
    </rPh>
    <rPh sb="3" eb="4">
      <t>トウ</t>
    </rPh>
    <rPh sb="5" eb="7">
      <t>ソウフ</t>
    </rPh>
    <rPh sb="9" eb="11">
      <t>アテサキ</t>
    </rPh>
    <rPh sb="12" eb="14">
      <t>キサイ</t>
    </rPh>
    <phoneticPr fontId="2"/>
  </si>
  <si>
    <t>担当モニター_非盲検</t>
    <phoneticPr fontId="2"/>
  </si>
  <si>
    <t>該当</t>
    <rPh sb="0" eb="2">
      <t>ガイトウ</t>
    </rPh>
    <phoneticPr fontId="2"/>
  </si>
  <si>
    <t>非盲検担当モニター_氏名</t>
    <rPh sb="0" eb="1">
      <t>ヒ</t>
    </rPh>
    <phoneticPr fontId="2"/>
  </si>
  <si>
    <t>非盲検担当モニター_会社名</t>
    <rPh sb="10" eb="12">
      <t>カイシャ</t>
    </rPh>
    <phoneticPr fontId="2"/>
  </si>
  <si>
    <t>非盲検担当モニター_メールアドレス</t>
    <phoneticPr fontId="2"/>
  </si>
  <si>
    <t>非盲検担当モニター_電話番号</t>
    <rPh sb="10" eb="14">
      <t>デンワバンゴウ</t>
    </rPh>
    <phoneticPr fontId="2"/>
  </si>
  <si>
    <t>非盲検担当モニター_書類送付先_郵便番号</t>
    <rPh sb="0" eb="1">
      <t>ヒ</t>
    </rPh>
    <rPh sb="10" eb="12">
      <t>ショルイ</t>
    </rPh>
    <rPh sb="12" eb="15">
      <t>ソウフサキ</t>
    </rPh>
    <rPh sb="16" eb="20">
      <t>ユウビンバンゴウ</t>
    </rPh>
    <phoneticPr fontId="2"/>
  </si>
  <si>
    <t>半角、ハイフンありで記載（例：236-0004）</t>
    <phoneticPr fontId="2"/>
  </si>
  <si>
    <t>非盲検担当モニター_書類送付先_住所</t>
    <rPh sb="0" eb="1">
      <t>ヒ</t>
    </rPh>
    <rPh sb="10" eb="12">
      <t>ショルイ</t>
    </rPh>
    <rPh sb="12" eb="15">
      <t>ソウフサキ</t>
    </rPh>
    <rPh sb="16" eb="18">
      <t>ジュウショ</t>
    </rPh>
    <phoneticPr fontId="2"/>
  </si>
  <si>
    <t>研究課題名</t>
    <rPh sb="0" eb="2">
      <t>ケンキュウ</t>
    </rPh>
    <phoneticPr fontId="2"/>
  </si>
  <si>
    <t>正式名称_日本語</t>
    <rPh sb="5" eb="8">
      <t>ニホンゴ</t>
    </rPh>
    <phoneticPr fontId="2"/>
  </si>
  <si>
    <t>統一書式の表記</t>
    <rPh sb="0" eb="4">
      <t>トウイツショシキ</t>
    </rPh>
    <rPh sb="5" eb="7">
      <t>ヒョウキ</t>
    </rPh>
    <phoneticPr fontId="2"/>
  </si>
  <si>
    <t>公開用課題名</t>
    <rPh sb="0" eb="2">
      <t>コウカイ</t>
    </rPh>
    <rPh sb="2" eb="3">
      <t>ヨウ</t>
    </rPh>
    <rPh sb="3" eb="6">
      <t>カダイメイ</t>
    </rPh>
    <phoneticPr fontId="2"/>
  </si>
  <si>
    <t>あり⇒入力欄に記載
※書式3の「治験課題名」欄の下段に記載</t>
    <phoneticPr fontId="2"/>
  </si>
  <si>
    <t>議事概要公開時の事前確認</t>
    <rPh sb="0" eb="4">
      <t>ギジガイヨウ</t>
    </rPh>
    <rPh sb="4" eb="6">
      <t>コウカイ</t>
    </rPh>
    <rPh sb="6" eb="7">
      <t>ジ</t>
    </rPh>
    <rPh sb="8" eb="10">
      <t>ジゼン</t>
    </rPh>
    <rPh sb="10" eb="12">
      <t>カクニン</t>
    </rPh>
    <phoneticPr fontId="2"/>
  </si>
  <si>
    <t>区分</t>
    <rPh sb="0" eb="2">
      <t>クブン</t>
    </rPh>
    <phoneticPr fontId="2"/>
  </si>
  <si>
    <t>その他⇒入力欄に記載</t>
  </si>
  <si>
    <t>被験薬名</t>
    <rPh sb="0" eb="3">
      <t>ヒケンヤク</t>
    </rPh>
    <phoneticPr fontId="2"/>
  </si>
  <si>
    <t>※書式3の「被験薬の化学名または識別記号」となる名称</t>
    <rPh sb="6" eb="9">
      <t>ヒケンヤク</t>
    </rPh>
    <rPh sb="10" eb="12">
      <t>カガク</t>
    </rPh>
    <rPh sb="12" eb="13">
      <t>メイ</t>
    </rPh>
    <rPh sb="16" eb="18">
      <t>シキベツ</t>
    </rPh>
    <rPh sb="18" eb="20">
      <t>キゴウ</t>
    </rPh>
    <phoneticPr fontId="2"/>
  </si>
  <si>
    <t>一般名</t>
    <phoneticPr fontId="2"/>
  </si>
  <si>
    <t>対象疾患</t>
    <phoneticPr fontId="2"/>
  </si>
  <si>
    <t>コンビネーション製品</t>
    <rPh sb="8" eb="10">
      <t>セイヒン</t>
    </rPh>
    <phoneticPr fontId="2"/>
  </si>
  <si>
    <t>抗悪性腫瘍剤</t>
    <rPh sb="0" eb="1">
      <t>コウ</t>
    </rPh>
    <rPh sb="1" eb="5">
      <t>アクセイシュヨウ</t>
    </rPh>
    <rPh sb="5" eb="6">
      <t>ザイ</t>
    </rPh>
    <phoneticPr fontId="2"/>
  </si>
  <si>
    <t>承認状況</t>
  </si>
  <si>
    <t>他の適応症</t>
    <rPh sb="0" eb="1">
      <t>タ</t>
    </rPh>
    <rPh sb="2" eb="5">
      <t>テキオウショウ</t>
    </rPh>
    <phoneticPr fontId="2"/>
  </si>
  <si>
    <t>治験届・合意</t>
    <rPh sb="0" eb="2">
      <t>チケン</t>
    </rPh>
    <rPh sb="2" eb="3">
      <t>トドケ</t>
    </rPh>
    <rPh sb="4" eb="6">
      <t>ゴウイ</t>
    </rPh>
    <phoneticPr fontId="2"/>
  </si>
  <si>
    <t>届出日</t>
    <rPh sb="0" eb="3">
      <t>トドケデビ</t>
    </rPh>
    <phoneticPr fontId="2"/>
  </si>
  <si>
    <t>yyyy/mm/ddで記載</t>
    <rPh sb="11" eb="13">
      <t>キサイ</t>
    </rPh>
    <phoneticPr fontId="2"/>
  </si>
  <si>
    <t>責任医師合意日</t>
    <rPh sb="0" eb="2">
      <t>セキニン</t>
    </rPh>
    <rPh sb="2" eb="4">
      <t>イシ</t>
    </rPh>
    <rPh sb="4" eb="7">
      <t>ゴウイビ</t>
    </rPh>
    <phoneticPr fontId="2"/>
  </si>
  <si>
    <t>ターゲットIRB</t>
    <phoneticPr fontId="2"/>
  </si>
  <si>
    <t>初回IRB審査日</t>
    <rPh sb="0" eb="2">
      <t>ショカイ</t>
    </rPh>
    <rPh sb="5" eb="7">
      <t>シンサ</t>
    </rPh>
    <rPh sb="7" eb="8">
      <t>ヒ</t>
    </rPh>
    <phoneticPr fontId="2"/>
  </si>
  <si>
    <t>目標症例数</t>
    <rPh sb="0" eb="2">
      <t>モクヒョウ</t>
    </rPh>
    <rPh sb="2" eb="5">
      <t>ショウレイスウ</t>
    </rPh>
    <phoneticPr fontId="2"/>
  </si>
  <si>
    <t>試験全体</t>
    <rPh sb="0" eb="2">
      <t>シケン</t>
    </rPh>
    <rPh sb="2" eb="4">
      <t>ゼンタイ</t>
    </rPh>
    <phoneticPr fontId="2"/>
  </si>
  <si>
    <t>数値で記載</t>
    <rPh sb="0" eb="2">
      <t>スウチ</t>
    </rPh>
    <rPh sb="3" eb="5">
      <t>キサイ</t>
    </rPh>
    <phoneticPr fontId="2"/>
  </si>
  <si>
    <t>日本国内</t>
    <rPh sb="0" eb="2">
      <t>ニホン</t>
    </rPh>
    <rPh sb="2" eb="4">
      <t>コクナイ</t>
    </rPh>
    <phoneticPr fontId="2"/>
  </si>
  <si>
    <t>当院契約症例数</t>
    <rPh sb="0" eb="2">
      <t>トウイン</t>
    </rPh>
    <rPh sb="2" eb="4">
      <t>ケイヤク</t>
    </rPh>
    <rPh sb="4" eb="7">
      <t>ショウレイスウ</t>
    </rPh>
    <phoneticPr fontId="2"/>
  </si>
  <si>
    <t>試験期間</t>
    <rPh sb="0" eb="2">
      <t>シケン</t>
    </rPh>
    <rPh sb="2" eb="4">
      <t>キカン</t>
    </rPh>
    <phoneticPr fontId="2"/>
  </si>
  <si>
    <t>開始日</t>
    <rPh sb="0" eb="2">
      <t>カイシ</t>
    </rPh>
    <phoneticPr fontId="2"/>
  </si>
  <si>
    <t>書式3の「治験の期間」に記載
yyyy/mm/ddで記載</t>
    <rPh sb="0" eb="2">
      <t>ショシキ</t>
    </rPh>
    <rPh sb="5" eb="7">
      <t>チケン</t>
    </rPh>
    <rPh sb="8" eb="10">
      <t>キカン</t>
    </rPh>
    <rPh sb="12" eb="14">
      <t>キサイ</t>
    </rPh>
    <rPh sb="26" eb="28">
      <t>キサイ</t>
    </rPh>
    <phoneticPr fontId="2"/>
  </si>
  <si>
    <t>終了予定日</t>
    <rPh sb="0" eb="2">
      <t>シュウリョウ</t>
    </rPh>
    <rPh sb="2" eb="5">
      <t>ヨテイビ</t>
    </rPh>
    <phoneticPr fontId="2"/>
  </si>
  <si>
    <t>書式3の「治験の期間」に記載
yyyy/mm/ddで記載</t>
    <rPh sb="26" eb="28">
      <t>キサイ</t>
    </rPh>
    <phoneticPr fontId="2"/>
  </si>
  <si>
    <t>登録期間</t>
    <rPh sb="0" eb="2">
      <t>トウロク</t>
    </rPh>
    <rPh sb="2" eb="4">
      <t>キカン</t>
    </rPh>
    <phoneticPr fontId="2"/>
  </si>
  <si>
    <t>登録開始日</t>
    <rPh sb="0" eb="2">
      <t>トウロク</t>
    </rPh>
    <rPh sb="2" eb="4">
      <t>カイシ</t>
    </rPh>
    <rPh sb="4" eb="5">
      <t>ビ</t>
    </rPh>
    <phoneticPr fontId="2"/>
  </si>
  <si>
    <t>登録終了予定日</t>
    <rPh sb="0" eb="2">
      <t>トウロク</t>
    </rPh>
    <rPh sb="2" eb="7">
      <t>シュウリョウヨテイビ</t>
    </rPh>
    <phoneticPr fontId="2"/>
  </si>
  <si>
    <t>契約期間</t>
    <rPh sb="0" eb="2">
      <t>ケイヤク</t>
    </rPh>
    <rPh sb="2" eb="4">
      <t>キカン</t>
    </rPh>
    <phoneticPr fontId="2"/>
  </si>
  <si>
    <t>契約開始日</t>
    <rPh sb="0" eb="2">
      <t>ケイヤク</t>
    </rPh>
    <rPh sb="2" eb="4">
      <t>カイシ</t>
    </rPh>
    <phoneticPr fontId="2"/>
  </si>
  <si>
    <t>yyyy/mm/ddで記載
※IRB審査結果：「承認」の場合はIRB翌日、「修正の上で承認」の場合は書式6提出日</t>
    <rPh sb="11" eb="13">
      <t>キサイ</t>
    </rPh>
    <rPh sb="18" eb="20">
      <t>シンサ</t>
    </rPh>
    <rPh sb="20" eb="22">
      <t>ケッカ</t>
    </rPh>
    <rPh sb="24" eb="26">
      <t>ショウニン</t>
    </rPh>
    <rPh sb="28" eb="30">
      <t>バアイ</t>
    </rPh>
    <rPh sb="34" eb="36">
      <t>ヨクジツ</t>
    </rPh>
    <rPh sb="38" eb="40">
      <t>シュウセイ</t>
    </rPh>
    <rPh sb="41" eb="42">
      <t>ウエ</t>
    </rPh>
    <rPh sb="43" eb="45">
      <t>ショウニン</t>
    </rPh>
    <rPh sb="47" eb="49">
      <t>バアイ</t>
    </rPh>
    <rPh sb="50" eb="52">
      <t>ショシキ</t>
    </rPh>
    <rPh sb="53" eb="56">
      <t>テイシュツビ</t>
    </rPh>
    <phoneticPr fontId="2"/>
  </si>
  <si>
    <t>契約終了予定日</t>
    <rPh sb="0" eb="2">
      <t>ケイヤク</t>
    </rPh>
    <rPh sb="2" eb="4">
      <t>シュウリョウ</t>
    </rPh>
    <rPh sb="4" eb="7">
      <t>ヨテイビ</t>
    </rPh>
    <phoneticPr fontId="2"/>
  </si>
  <si>
    <t>必須文書保管期間</t>
    <rPh sb="0" eb="4">
      <t>ヒッスブンショ</t>
    </rPh>
    <rPh sb="4" eb="6">
      <t>ホカン</t>
    </rPh>
    <rPh sb="6" eb="8">
      <t>キカン</t>
    </rPh>
    <phoneticPr fontId="2"/>
  </si>
  <si>
    <t>試験終了後の保管期間(年数)を数値で記載
※資料保存の費用(税別)：保存手数料(10,000円/試験)＋保存費用(8,000円/年)×保管期間(年数)、原契約第11条(4)に記載が必要</t>
    <rPh sb="0" eb="2">
      <t>シケン</t>
    </rPh>
    <rPh sb="2" eb="5">
      <t>シュウリョウゴ</t>
    </rPh>
    <rPh sb="6" eb="8">
      <t>ホカン</t>
    </rPh>
    <rPh sb="8" eb="10">
      <t>キカン</t>
    </rPh>
    <rPh sb="11" eb="13">
      <t>ネンスウ</t>
    </rPh>
    <rPh sb="15" eb="17">
      <t>スウチ</t>
    </rPh>
    <rPh sb="18" eb="20">
      <t>キサイ</t>
    </rPh>
    <rPh sb="30" eb="32">
      <t>ゼイベツ</t>
    </rPh>
    <rPh sb="67" eb="69">
      <t>ホカン</t>
    </rPh>
    <rPh sb="69" eb="71">
      <t>キカン</t>
    </rPh>
    <rPh sb="72" eb="74">
      <t>ネンスウ</t>
    </rPh>
    <phoneticPr fontId="2"/>
  </si>
  <si>
    <t>施設情報</t>
    <rPh sb="0" eb="2">
      <t>シセツ</t>
    </rPh>
    <rPh sb="2" eb="4">
      <t>ジョウホウ</t>
    </rPh>
    <phoneticPr fontId="2"/>
  </si>
  <si>
    <t>実施診療科</t>
    <rPh sb="0" eb="2">
      <t>ジッシ</t>
    </rPh>
    <rPh sb="2" eb="5">
      <t>シンリョウカ</t>
    </rPh>
    <phoneticPr fontId="2"/>
  </si>
  <si>
    <t>参考：附属病院HP &gt; 当院について  &gt; 診療科目・病床数・統計</t>
  </si>
  <si>
    <t>責任医師</t>
    <rPh sb="0" eb="2">
      <t>セキニン</t>
    </rPh>
    <rPh sb="2" eb="4">
      <t>イシ</t>
    </rPh>
    <phoneticPr fontId="2"/>
  </si>
  <si>
    <t>姓名の間を全角1マスあけて記載</t>
    <rPh sb="0" eb="2">
      <t>セイメイ</t>
    </rPh>
    <rPh sb="3" eb="4">
      <t>アイダ</t>
    </rPh>
    <rPh sb="5" eb="7">
      <t>ゼンカク</t>
    </rPh>
    <rPh sb="13" eb="15">
      <t>キサイ</t>
    </rPh>
    <phoneticPr fontId="2"/>
  </si>
  <si>
    <t>分担医師</t>
    <rPh sb="0" eb="2">
      <t>ブンタン</t>
    </rPh>
    <rPh sb="2" eb="4">
      <t>イシ</t>
    </rPh>
    <phoneticPr fontId="2"/>
  </si>
  <si>
    <t>姓名の間を全角1マスあけ、氏名を「;」で区切って記載</t>
    <rPh sb="13" eb="15">
      <t>シメイ</t>
    </rPh>
    <rPh sb="20" eb="22">
      <t>クギ</t>
    </rPh>
    <rPh sb="24" eb="26">
      <t>キサイ</t>
    </rPh>
    <phoneticPr fontId="2"/>
  </si>
  <si>
    <t>他診療科との連携</t>
    <rPh sb="0" eb="1">
      <t>タ</t>
    </rPh>
    <rPh sb="1" eb="4">
      <t>シンリョウカ</t>
    </rPh>
    <rPh sb="6" eb="8">
      <t>レンケイ</t>
    </rPh>
    <phoneticPr fontId="2"/>
  </si>
  <si>
    <t>あり⇒入力欄に診療科名を記載</t>
    <rPh sb="7" eb="11">
      <t>シンリョウカメイ</t>
    </rPh>
    <rPh sb="12" eb="14">
      <t>キサイ</t>
    </rPh>
    <phoneticPr fontId="2"/>
  </si>
  <si>
    <t>SMO関与</t>
    <rPh sb="3" eb="5">
      <t>カンヨ</t>
    </rPh>
    <phoneticPr fontId="2"/>
  </si>
  <si>
    <t>あり⇒入力欄に業務内容を記載</t>
    <rPh sb="7" eb="9">
      <t>ギョウム</t>
    </rPh>
    <rPh sb="9" eb="11">
      <t>ナイヨウ</t>
    </rPh>
    <rPh sb="12" eb="14">
      <t>キサイ</t>
    </rPh>
    <phoneticPr fontId="2"/>
  </si>
  <si>
    <t>SMO会社名</t>
    <rPh sb="3" eb="5">
      <t>カイシャ</t>
    </rPh>
    <rPh sb="5" eb="6">
      <t>メイ</t>
    </rPh>
    <phoneticPr fontId="2"/>
  </si>
  <si>
    <t>CRCメイン担当者</t>
    <rPh sb="6" eb="9">
      <t>タントウシャ</t>
    </rPh>
    <phoneticPr fontId="2"/>
  </si>
  <si>
    <t>CRCサブ担当者</t>
    <phoneticPr fontId="2"/>
  </si>
  <si>
    <t>開始時必要書類</t>
    <rPh sb="0" eb="3">
      <t>カイシジ</t>
    </rPh>
    <rPh sb="3" eb="5">
      <t>ヒツヨウ</t>
    </rPh>
    <rPh sb="5" eb="7">
      <t>ショルイ</t>
    </rPh>
    <phoneticPr fontId="2"/>
  </si>
  <si>
    <t>CV/FDなど</t>
    <phoneticPr fontId="2"/>
  </si>
  <si>
    <t>責任医師CV</t>
    <rPh sb="0" eb="2">
      <t>セキニン</t>
    </rPh>
    <rPh sb="2" eb="4">
      <t>イシ</t>
    </rPh>
    <phoneticPr fontId="2"/>
  </si>
  <si>
    <t>※直接作成依頼してください
書式1：書式3添付資料「履歴書」に記載が必要</t>
    <rPh sb="1" eb="3">
      <t>チョクセツ</t>
    </rPh>
    <rPh sb="3" eb="5">
      <t>サクセイ</t>
    </rPh>
    <rPh sb="5" eb="7">
      <t>イライ</t>
    </rPh>
    <rPh sb="14" eb="16">
      <t>ショシキ</t>
    </rPh>
    <rPh sb="26" eb="29">
      <t>リレキショ</t>
    </rPh>
    <phoneticPr fontId="2"/>
  </si>
  <si>
    <t>分担医師CV</t>
    <rPh sb="0" eb="2">
      <t>ブンタン</t>
    </rPh>
    <rPh sb="2" eb="4">
      <t>イシ</t>
    </rPh>
    <phoneticPr fontId="2"/>
  </si>
  <si>
    <t>※直接作成依頼してください</t>
    <phoneticPr fontId="2"/>
  </si>
  <si>
    <t>その他協力者等CV</t>
    <rPh sb="2" eb="3">
      <t>タ</t>
    </rPh>
    <rPh sb="3" eb="6">
      <t>キョウリョクシャ</t>
    </rPh>
    <rPh sb="6" eb="7">
      <t>トウ</t>
    </rPh>
    <phoneticPr fontId="2"/>
  </si>
  <si>
    <t>不要以外⇒入力欄に対象者を記載
※直接作成依頼してください</t>
    <rPh sb="0" eb="2">
      <t>フヨウ</t>
    </rPh>
    <rPh sb="2" eb="4">
      <t>イガイ</t>
    </rPh>
    <rPh sb="5" eb="8">
      <t>ニュウリョクラン</t>
    </rPh>
    <rPh sb="9" eb="12">
      <t>タイショウシャ</t>
    </rPh>
    <rPh sb="13" eb="15">
      <t>キサイ</t>
    </rPh>
    <phoneticPr fontId="2"/>
  </si>
  <si>
    <t>書式2_治験協力者の記載</t>
    <rPh sb="0" eb="2">
      <t>ショシキ</t>
    </rPh>
    <rPh sb="4" eb="6">
      <t>チケン</t>
    </rPh>
    <rPh sb="6" eb="9">
      <t>キョウリョクシャ</t>
    </rPh>
    <rPh sb="10" eb="12">
      <t>キサイ</t>
    </rPh>
    <phoneticPr fontId="2"/>
  </si>
  <si>
    <t>書式2：担当CRCが作成、下部日付入のものを事務局から提供→書式3添付資料「氏名リスト」に記載が必要
その他⇒入力欄に対象者を記載</t>
    <rPh sb="0" eb="2">
      <t>ショシキ</t>
    </rPh>
    <rPh sb="4" eb="6">
      <t>タントウ</t>
    </rPh>
    <rPh sb="10" eb="12">
      <t>サクセイ</t>
    </rPh>
    <rPh sb="13" eb="15">
      <t>カブ</t>
    </rPh>
    <rPh sb="15" eb="17">
      <t>ヒヅケ</t>
    </rPh>
    <rPh sb="17" eb="18">
      <t>イ</t>
    </rPh>
    <rPh sb="22" eb="25">
      <t>ジムキョク</t>
    </rPh>
    <rPh sb="27" eb="29">
      <t>テイキョウ</t>
    </rPh>
    <rPh sb="38" eb="40">
      <t>シメイ</t>
    </rPh>
    <rPh sb="45" eb="47">
      <t>キサイ</t>
    </rPh>
    <rPh sb="48" eb="50">
      <t>ヒツヨウ</t>
    </rPh>
    <rPh sb="53" eb="54">
      <t>タ</t>
    </rPh>
    <rPh sb="55" eb="57">
      <t>ニュウリョク</t>
    </rPh>
    <rPh sb="57" eb="58">
      <t>ラン</t>
    </rPh>
    <rPh sb="59" eb="62">
      <t>タイショウシャ</t>
    </rPh>
    <rPh sb="63" eb="65">
      <t>キサイ</t>
    </rPh>
    <phoneticPr fontId="2"/>
  </si>
  <si>
    <t>利益相反自己申告書</t>
    <rPh sb="0" eb="9">
      <t>リエキソウハンジコシンコクショ</t>
    </rPh>
    <phoneticPr fontId="2"/>
  </si>
  <si>
    <t>責任医師・分担医師：当院書式で事務局から提供
※書式3添付資料「その他」に記載が必要</t>
    <rPh sb="0" eb="4">
      <t>セキニンイシ</t>
    </rPh>
    <rPh sb="5" eb="9">
      <t>ブンタンイシ</t>
    </rPh>
    <rPh sb="10" eb="12">
      <t>トウイン</t>
    </rPh>
    <rPh sb="12" eb="14">
      <t>ショシキ</t>
    </rPh>
    <rPh sb="15" eb="18">
      <t>ジムキョク</t>
    </rPh>
    <rPh sb="20" eb="22">
      <t>テイキョウ</t>
    </rPh>
    <rPh sb="34" eb="35">
      <t>タ</t>
    </rPh>
    <rPh sb="40" eb="42">
      <t>ヒツヨウ</t>
    </rPh>
    <phoneticPr fontId="2"/>
  </si>
  <si>
    <t>Financial Disclosure</t>
    <phoneticPr fontId="2"/>
  </si>
  <si>
    <t>選択してください(要/不要)</t>
    <rPh sb="0" eb="2">
      <t>センタク</t>
    </rPh>
    <rPh sb="9" eb="10">
      <t>ヨウ</t>
    </rPh>
    <rPh sb="11" eb="13">
      <t>フヨウ</t>
    </rPh>
    <phoneticPr fontId="2"/>
  </si>
  <si>
    <t>要⇒入力欄に対象者を記載</t>
    <rPh sb="0" eb="1">
      <t>ヨウ</t>
    </rPh>
    <phoneticPr fontId="2"/>
  </si>
  <si>
    <t>Form FDA 1572</t>
    <phoneticPr fontId="2"/>
  </si>
  <si>
    <t>Certificate/Log</t>
    <phoneticPr fontId="2"/>
  </si>
  <si>
    <t>GCPトレーニング受講記録</t>
    <rPh sb="9" eb="13">
      <t>ジュコウキロク</t>
    </rPh>
    <phoneticPr fontId="2"/>
  </si>
  <si>
    <t>Delegation Log</t>
    <phoneticPr fontId="2"/>
  </si>
  <si>
    <t>署名印影一覧</t>
    <rPh sb="0" eb="2">
      <t>ショメイ</t>
    </rPh>
    <rPh sb="2" eb="4">
      <t>インエイ</t>
    </rPh>
    <rPh sb="4" eb="6">
      <t>イチラン</t>
    </rPh>
    <phoneticPr fontId="2"/>
  </si>
  <si>
    <t>トレーニング</t>
    <phoneticPr fontId="2"/>
  </si>
  <si>
    <t>要⇒入力欄に実施方法、種類、対象者を記載</t>
    <rPh sb="0" eb="1">
      <t>ヨウ</t>
    </rPh>
    <rPh sb="6" eb="8">
      <t>ジッシ</t>
    </rPh>
    <rPh sb="8" eb="10">
      <t>ホウホウ</t>
    </rPh>
    <rPh sb="11" eb="13">
      <t>シュルイ</t>
    </rPh>
    <rPh sb="14" eb="17">
      <t>タイショウシャ</t>
    </rPh>
    <phoneticPr fontId="2"/>
  </si>
  <si>
    <t>アカウント</t>
    <phoneticPr fontId="2"/>
  </si>
  <si>
    <t>EDC</t>
    <phoneticPr fontId="2"/>
  </si>
  <si>
    <t>あり⇒入力欄にベンダー名、対象者を記載</t>
    <rPh sb="11" eb="12">
      <t>メイ</t>
    </rPh>
    <phoneticPr fontId="2"/>
  </si>
  <si>
    <t>登録センター</t>
    <rPh sb="0" eb="2">
      <t>トウロク</t>
    </rPh>
    <phoneticPr fontId="2"/>
  </si>
  <si>
    <t>画像送信</t>
    <rPh sb="0" eb="4">
      <t>ガゾウソウシン</t>
    </rPh>
    <phoneticPr fontId="2"/>
  </si>
  <si>
    <t>検査データ</t>
    <rPh sb="0" eb="2">
      <t>ケンサ</t>
    </rPh>
    <phoneticPr fontId="2"/>
  </si>
  <si>
    <t>その他アカウント</t>
    <rPh sb="2" eb="3">
      <t>タ</t>
    </rPh>
    <phoneticPr fontId="2"/>
  </si>
  <si>
    <t>あり⇒入力欄に種類、ベンダー名、対象者を記載</t>
    <rPh sb="7" eb="9">
      <t>シュルイ</t>
    </rPh>
    <rPh sb="14" eb="15">
      <t>メイ</t>
    </rPh>
    <phoneticPr fontId="2"/>
  </si>
  <si>
    <t>症例取扱</t>
    <phoneticPr fontId="2"/>
  </si>
  <si>
    <t>症例登録</t>
    <phoneticPr fontId="2"/>
  </si>
  <si>
    <t>施設番号</t>
    <rPh sb="0" eb="2">
      <t>シセツ</t>
    </rPh>
    <rPh sb="2" eb="4">
      <t>バンゴウ</t>
    </rPh>
    <phoneticPr fontId="2"/>
  </si>
  <si>
    <t>スクリーニング名簿</t>
    <phoneticPr fontId="2"/>
  </si>
  <si>
    <t>被験者識別コード</t>
    <rPh sb="0" eb="3">
      <t>ヒケンシャ</t>
    </rPh>
    <rPh sb="3" eb="5">
      <t>シキベツ</t>
    </rPh>
    <phoneticPr fontId="2"/>
  </si>
  <si>
    <t>依頼者方式⇒入力欄にルールを記載</t>
    <rPh sb="0" eb="3">
      <t>イライシャ</t>
    </rPh>
    <rPh sb="3" eb="5">
      <t>ホウシキ</t>
    </rPh>
    <rPh sb="14" eb="16">
      <t>キサイ</t>
    </rPh>
    <phoneticPr fontId="2"/>
  </si>
  <si>
    <t>登録票の様式</t>
    <phoneticPr fontId="2"/>
  </si>
  <si>
    <t>登録票の保管</t>
    <phoneticPr fontId="2"/>
  </si>
  <si>
    <t>登録確認票送付先</t>
    <phoneticPr fontId="2"/>
  </si>
  <si>
    <t>被験者募集</t>
    <rPh sb="0" eb="3">
      <t>ヒケンシャ</t>
    </rPh>
    <rPh sb="3" eb="5">
      <t>ボシュウ</t>
    </rPh>
    <phoneticPr fontId="2"/>
  </si>
  <si>
    <t>院内ポスター等の使用</t>
    <rPh sb="6" eb="7">
      <t>トウ</t>
    </rPh>
    <rPh sb="8" eb="10">
      <t>シヨウ</t>
    </rPh>
    <phoneticPr fontId="2"/>
  </si>
  <si>
    <t>あり⇒入力欄に詳細を入力
※書式3添付資料「その他」に記載が必要</t>
  </si>
  <si>
    <t>公募</t>
    <phoneticPr fontId="2"/>
  </si>
  <si>
    <t>あり⇒入力欄に詳細(方法など)を入力
※書式3添付資料「被験者の募集の手順(広告等)に関する資料」の作成が必要</t>
    <rPh sb="10" eb="12">
      <t>ホウホウ</t>
    </rPh>
    <rPh sb="28" eb="31">
      <t>ヒケンシャ</t>
    </rPh>
    <rPh sb="32" eb="34">
      <t>ボシュウ</t>
    </rPh>
    <rPh sb="35" eb="37">
      <t>テジュン</t>
    </rPh>
    <rPh sb="38" eb="40">
      <t>コウコク</t>
    </rPh>
    <rPh sb="40" eb="41">
      <t>トウ</t>
    </rPh>
    <rPh sb="43" eb="44">
      <t>カン</t>
    </rPh>
    <rPh sb="46" eb="48">
      <t>シリョウ</t>
    </rPh>
    <rPh sb="50" eb="52">
      <t>サクセイ</t>
    </rPh>
    <phoneticPr fontId="2"/>
  </si>
  <si>
    <t>人種等の基準</t>
    <rPh sb="0" eb="2">
      <t>ジンシュ</t>
    </rPh>
    <rPh sb="2" eb="3">
      <t>トウ</t>
    </rPh>
    <rPh sb="4" eb="6">
      <t>キジュン</t>
    </rPh>
    <phoneticPr fontId="2"/>
  </si>
  <si>
    <t>その他⇒入力欄に記載
※「日本人の定義」を入力欄に記載</t>
    <rPh sb="13" eb="16">
      <t>ニホンジン</t>
    </rPh>
    <rPh sb="17" eb="19">
      <t>テイギ</t>
    </rPh>
    <rPh sb="21" eb="24">
      <t>ニュウリョクラン</t>
    </rPh>
    <rPh sb="25" eb="27">
      <t>キサイ</t>
    </rPh>
    <phoneticPr fontId="2"/>
  </si>
  <si>
    <t>同意説明文書</t>
    <rPh sb="0" eb="6">
      <t>ドウイセツメイブンショ</t>
    </rPh>
    <phoneticPr fontId="2"/>
  </si>
  <si>
    <t>ICF_当院雛形の使用</t>
    <rPh sb="4" eb="6">
      <t>トウイン</t>
    </rPh>
    <rPh sb="6" eb="8">
      <t>ヒナガタ</t>
    </rPh>
    <rPh sb="9" eb="11">
      <t>シヨウ</t>
    </rPh>
    <phoneticPr fontId="2"/>
  </si>
  <si>
    <t>選択してください(可/不可)</t>
    <rPh sb="0" eb="2">
      <t>センタク</t>
    </rPh>
    <rPh sb="9" eb="10">
      <t>カ</t>
    </rPh>
    <rPh sb="11" eb="13">
      <t>フカ</t>
    </rPh>
    <phoneticPr fontId="2"/>
  </si>
  <si>
    <t>メイン文書以外の設定</t>
    <phoneticPr fontId="2"/>
  </si>
  <si>
    <t>あり⇒入力欄に詳細(種類)を入力</t>
    <rPh sb="10" eb="12">
      <t>シュルイ</t>
    </rPh>
    <phoneticPr fontId="2"/>
  </si>
  <si>
    <t>アセント文書</t>
    <rPh sb="4" eb="6">
      <t>ブンショ</t>
    </rPh>
    <phoneticPr fontId="2"/>
  </si>
  <si>
    <t>補償関連</t>
    <rPh sb="0" eb="2">
      <t>ホショウ</t>
    </rPh>
    <rPh sb="2" eb="4">
      <t>カンレン</t>
    </rPh>
    <phoneticPr fontId="2"/>
  </si>
  <si>
    <t>被験者用補償資料</t>
    <rPh sb="0" eb="3">
      <t>ヒケンシャ</t>
    </rPh>
    <rPh sb="3" eb="4">
      <t>ヨウ</t>
    </rPh>
    <rPh sb="4" eb="6">
      <t>ホショウ</t>
    </rPh>
    <rPh sb="6" eb="8">
      <t>シリョウ</t>
    </rPh>
    <phoneticPr fontId="2"/>
  </si>
  <si>
    <t>あり⇒提供必須の場合、ICFのメイン説明文書と同意文書の間に綴って一冊にまとめること</t>
    <rPh sb="3" eb="5">
      <t>テイキョウ</t>
    </rPh>
    <rPh sb="5" eb="7">
      <t>ヒッス</t>
    </rPh>
    <rPh sb="8" eb="10">
      <t>バアイ</t>
    </rPh>
    <rPh sb="18" eb="22">
      <t>セツメイブンショ</t>
    </rPh>
    <rPh sb="23" eb="27">
      <t>ドウイブンショ</t>
    </rPh>
    <rPh sb="28" eb="29">
      <t>アイダ</t>
    </rPh>
    <rPh sb="30" eb="31">
      <t>ツヅ</t>
    </rPh>
    <rPh sb="33" eb="35">
      <t>イッサツ</t>
    </rPh>
    <phoneticPr fontId="2"/>
  </si>
  <si>
    <t>医療機関用補償資料</t>
    <rPh sb="0" eb="4">
      <t>イリョウキカン</t>
    </rPh>
    <rPh sb="4" eb="5">
      <t>ヨウ</t>
    </rPh>
    <rPh sb="5" eb="7">
      <t>ホショウ</t>
    </rPh>
    <rPh sb="7" eb="9">
      <t>シリョウ</t>
    </rPh>
    <phoneticPr fontId="2"/>
  </si>
  <si>
    <t>※書式3添付資料「被験者の健康被害の補償について説明した文書」に記載が必要</t>
    <rPh sb="9" eb="12">
      <t>ヒケンシャ</t>
    </rPh>
    <rPh sb="13" eb="15">
      <t>ケンコウ</t>
    </rPh>
    <rPh sb="15" eb="17">
      <t>ヒガイ</t>
    </rPh>
    <rPh sb="18" eb="20">
      <t>ホショウ</t>
    </rPh>
    <rPh sb="24" eb="26">
      <t>セツメイ</t>
    </rPh>
    <rPh sb="28" eb="30">
      <t>ブンショ</t>
    </rPh>
    <phoneticPr fontId="2"/>
  </si>
  <si>
    <t>付保証明書の期間</t>
    <rPh sb="0" eb="5">
      <t>フホショウメイショ</t>
    </rPh>
    <rPh sb="6" eb="8">
      <t>キカン</t>
    </rPh>
    <phoneticPr fontId="2"/>
  </si>
  <si>
    <t>※書式3添付資料「被験者の健康被害の補償について説明した文書」として付保証明書が必要</t>
    <rPh sb="34" eb="36">
      <t>フホ</t>
    </rPh>
    <rPh sb="36" eb="39">
      <t>ショウメイショ</t>
    </rPh>
    <phoneticPr fontId="2"/>
  </si>
  <si>
    <t>健康被害の補償範囲</t>
    <phoneticPr fontId="2"/>
  </si>
  <si>
    <t>治験との関連性判定</t>
    <phoneticPr fontId="2"/>
  </si>
  <si>
    <t>医療費の負担範囲</t>
    <rPh sb="4" eb="6">
      <t>フタン</t>
    </rPh>
    <rPh sb="6" eb="8">
      <t>ハンイ</t>
    </rPh>
    <phoneticPr fontId="2"/>
  </si>
  <si>
    <t>医療費の支払時期</t>
    <rPh sb="4" eb="6">
      <t>シハライ</t>
    </rPh>
    <rPh sb="6" eb="8">
      <t>ジキ</t>
    </rPh>
    <phoneticPr fontId="2"/>
  </si>
  <si>
    <t>医療費の支払方法</t>
    <rPh sb="0" eb="3">
      <t>イリョウヒ</t>
    </rPh>
    <rPh sb="4" eb="6">
      <t>シハライ</t>
    </rPh>
    <rPh sb="6" eb="8">
      <t>ホウホウ</t>
    </rPh>
    <phoneticPr fontId="2"/>
  </si>
  <si>
    <t>医療費以外の補償費</t>
    <phoneticPr fontId="2"/>
  </si>
  <si>
    <t>医療費以外の支払方法</t>
    <rPh sb="0" eb="3">
      <t>イリョウヒ</t>
    </rPh>
    <rPh sb="3" eb="5">
      <t>イガイ</t>
    </rPh>
    <rPh sb="6" eb="8">
      <t>シハライ</t>
    </rPh>
    <rPh sb="8" eb="10">
      <t>ホウホウ</t>
    </rPh>
    <phoneticPr fontId="2"/>
  </si>
  <si>
    <t>補償時の依頼者負担の範囲</t>
    <phoneticPr fontId="2"/>
  </si>
  <si>
    <t>参加カード</t>
    <rPh sb="0" eb="2">
      <t>サンカ</t>
    </rPh>
    <phoneticPr fontId="2"/>
  </si>
  <si>
    <t>参加カード_当院雛形の使用</t>
    <rPh sb="0" eb="2">
      <t>サンカ</t>
    </rPh>
    <rPh sb="6" eb="8">
      <t>トウイン</t>
    </rPh>
    <rPh sb="8" eb="10">
      <t>ヒナガタ</t>
    </rPh>
    <rPh sb="11" eb="13">
      <t>シヨウ</t>
    </rPh>
    <phoneticPr fontId="2"/>
  </si>
  <si>
    <t>※書式3添付資料「その他」に記載が必要</t>
    <phoneticPr fontId="2"/>
  </si>
  <si>
    <t>被験者配布資料</t>
    <rPh sb="0" eb="3">
      <t>ヒケンシャ</t>
    </rPh>
    <rPh sb="3" eb="5">
      <t>ハイフ</t>
    </rPh>
    <rPh sb="5" eb="7">
      <t>シリョウ</t>
    </rPh>
    <phoneticPr fontId="2"/>
  </si>
  <si>
    <t>日誌等の使用</t>
    <rPh sb="0" eb="2">
      <t>ニッシ</t>
    </rPh>
    <rPh sb="2" eb="3">
      <t>トウ</t>
    </rPh>
    <rPh sb="4" eb="6">
      <t>シヨウ</t>
    </rPh>
    <phoneticPr fontId="2"/>
  </si>
  <si>
    <t>あり⇒入力欄に詳細(種類)を入力
※書式3添付資料「その他」に記載が必要</t>
    <rPh sb="10" eb="12">
      <t>シュルイ</t>
    </rPh>
    <phoneticPr fontId="2"/>
  </si>
  <si>
    <t>報告書関連</t>
    <rPh sb="0" eb="3">
      <t>ホウコクショ</t>
    </rPh>
    <rPh sb="3" eb="5">
      <t>カンレン</t>
    </rPh>
    <phoneticPr fontId="2"/>
  </si>
  <si>
    <t>症例報告書</t>
    <rPh sb="0" eb="2">
      <t>ショウレイ</t>
    </rPh>
    <rPh sb="2" eb="5">
      <t>ホウコクショ</t>
    </rPh>
    <phoneticPr fontId="2"/>
  </si>
  <si>
    <t>重篤な有害事象</t>
  </si>
  <si>
    <t>その他⇒入力欄に記載
※統一書式作成はIRB審査に必要</t>
    <phoneticPr fontId="2"/>
  </si>
  <si>
    <t>逸脱報告書の提出</t>
  </si>
  <si>
    <t>実施症例</t>
    <rPh sb="0" eb="2">
      <t>ジッシ</t>
    </rPh>
    <rPh sb="2" eb="4">
      <t>ショウレイ</t>
    </rPh>
    <phoneticPr fontId="2"/>
  </si>
  <si>
    <t>カウント方法</t>
    <rPh sb="4" eb="6">
      <t>ホウホウ</t>
    </rPh>
    <phoneticPr fontId="2"/>
  </si>
  <si>
    <t>脱落症例経費</t>
    <rPh sb="0" eb="2">
      <t>ダツラク</t>
    </rPh>
    <rPh sb="2" eb="4">
      <t>ショウレイ</t>
    </rPh>
    <rPh sb="4" eb="6">
      <t>ケイヒ</t>
    </rPh>
    <phoneticPr fontId="2"/>
  </si>
  <si>
    <r>
      <t>当院規定：1症例当り50,000 円(拡大治験のみ35,000円)(税別)、原契約第11条(3)に記載が必要、</t>
    </r>
    <r>
      <rPr>
        <sz val="11"/>
        <color rgb="FFFF0000"/>
        <rFont val="Meiryo UI"/>
        <family val="3"/>
        <charset val="128"/>
      </rPr>
      <t>該当しない場合「非該当」と記載</t>
    </r>
    <rPh sb="0" eb="2">
      <t>トウイン</t>
    </rPh>
    <rPh sb="2" eb="4">
      <t>キテイ</t>
    </rPh>
    <rPh sb="6" eb="8">
      <t>ショウレイ</t>
    </rPh>
    <rPh sb="8" eb="9">
      <t>アタ</t>
    </rPh>
    <rPh sb="17" eb="18">
      <t>エン</t>
    </rPh>
    <rPh sb="19" eb="21">
      <t>カクダイ</t>
    </rPh>
    <rPh sb="21" eb="23">
      <t>チケン</t>
    </rPh>
    <rPh sb="31" eb="32">
      <t>エン</t>
    </rPh>
    <rPh sb="34" eb="36">
      <t>ゼイベツ</t>
    </rPh>
    <phoneticPr fontId="2"/>
  </si>
  <si>
    <t>参加期間</t>
    <rPh sb="0" eb="2">
      <t>サンカ</t>
    </rPh>
    <rPh sb="2" eb="4">
      <t>キカン</t>
    </rPh>
    <phoneticPr fontId="2"/>
  </si>
  <si>
    <t>Wash out</t>
    <phoneticPr fontId="2"/>
  </si>
  <si>
    <t>あり⇒入力欄に期間を記載</t>
    <rPh sb="7" eb="9">
      <t>キカン</t>
    </rPh>
    <rPh sb="10" eb="12">
      <t>キサイ</t>
    </rPh>
    <phoneticPr fontId="2"/>
  </si>
  <si>
    <t>前観察</t>
    <rPh sb="0" eb="1">
      <t>ゼン</t>
    </rPh>
    <rPh sb="1" eb="3">
      <t>カンサツ</t>
    </rPh>
    <phoneticPr fontId="2"/>
  </si>
  <si>
    <t>投与期間</t>
    <rPh sb="0" eb="4">
      <t>トウヨキカン</t>
    </rPh>
    <phoneticPr fontId="2"/>
  </si>
  <si>
    <t>期間を記載</t>
    <rPh sb="0" eb="2">
      <t>キカン</t>
    </rPh>
    <rPh sb="3" eb="5">
      <t>キサイ</t>
    </rPh>
    <phoneticPr fontId="2"/>
  </si>
  <si>
    <t>追跡調査</t>
    <phoneticPr fontId="2"/>
  </si>
  <si>
    <r>
      <t>あり⇒入力欄に期間を記載
当院規定：1調査当り15,600 円(税別)、原契約第11条(3)に記載が必要、</t>
    </r>
    <r>
      <rPr>
        <sz val="11"/>
        <color rgb="FFFF0000"/>
        <rFont val="Meiryo UI"/>
        <family val="3"/>
        <charset val="128"/>
      </rPr>
      <t>該当しない場合「非該当」と記載</t>
    </r>
    <rPh sb="7" eb="9">
      <t>キカン</t>
    </rPh>
    <rPh sb="10" eb="12">
      <t>キサイ</t>
    </rPh>
    <rPh sb="13" eb="17">
      <t>トウインキテイ</t>
    </rPh>
    <phoneticPr fontId="2"/>
  </si>
  <si>
    <t>生存調査</t>
    <rPh sb="0" eb="2">
      <t>セイゾン</t>
    </rPh>
    <rPh sb="2" eb="4">
      <t>チョウサ</t>
    </rPh>
    <phoneticPr fontId="2"/>
  </si>
  <si>
    <t>サブスタディ</t>
    <phoneticPr fontId="2"/>
  </si>
  <si>
    <t>あり⇒入力欄に詳細を記載</t>
    <rPh sb="3" eb="6">
      <t>ニュウリョクラン</t>
    </rPh>
    <rPh sb="7" eb="9">
      <t>ショウサイ</t>
    </rPh>
    <rPh sb="10" eb="12">
      <t>キサイ</t>
    </rPh>
    <phoneticPr fontId="2"/>
  </si>
  <si>
    <t>承認取得までの継続投与試験</t>
    <rPh sb="0" eb="2">
      <t>ショウニン</t>
    </rPh>
    <rPh sb="2" eb="4">
      <t>シュトク</t>
    </rPh>
    <rPh sb="7" eb="9">
      <t>ケイゾク</t>
    </rPh>
    <rPh sb="9" eb="11">
      <t>トウヨ</t>
    </rPh>
    <rPh sb="11" eb="13">
      <t>シケン</t>
    </rPh>
    <phoneticPr fontId="2"/>
  </si>
  <si>
    <t>入院/外来</t>
    <rPh sb="0" eb="2">
      <t>ニュウイン</t>
    </rPh>
    <rPh sb="3" eb="5">
      <t>ガイライ</t>
    </rPh>
    <phoneticPr fontId="2"/>
  </si>
  <si>
    <t>費用負担</t>
    <rPh sb="0" eb="2">
      <t>ヒヨウ</t>
    </rPh>
    <rPh sb="2" eb="4">
      <t>フタン</t>
    </rPh>
    <phoneticPr fontId="2"/>
  </si>
  <si>
    <t>保険外併用療養費</t>
    <rPh sb="0" eb="8">
      <t>ホケンガイヘイヨウリョウヨウヒ</t>
    </rPh>
    <phoneticPr fontId="2"/>
  </si>
  <si>
    <t>支給対象外費の対象期間</t>
    <rPh sb="0" eb="2">
      <t>シキュウ</t>
    </rPh>
    <rPh sb="2" eb="5">
      <t>タイショウガイ</t>
    </rPh>
    <rPh sb="5" eb="6">
      <t>ヒ</t>
    </rPh>
    <rPh sb="7" eb="9">
      <t>タイショウ</t>
    </rPh>
    <rPh sb="9" eb="11">
      <t>キカン</t>
    </rPh>
    <phoneticPr fontId="2"/>
  </si>
  <si>
    <t>※書式3添付資料「被験者への支払いに関する資料」に記載が必要
※原契約第11条第4項に「支給対象外経費の乙の負担範囲」の記載が必要</t>
    <rPh sb="9" eb="12">
      <t>ヒケンシャ</t>
    </rPh>
    <rPh sb="14" eb="16">
      <t>シハラ</t>
    </rPh>
    <rPh sb="18" eb="19">
      <t>カン</t>
    </rPh>
    <rPh sb="21" eb="23">
      <t>シリョウ</t>
    </rPh>
    <rPh sb="44" eb="49">
      <t>シキュウタイショウガイ</t>
    </rPh>
    <rPh sb="49" eb="51">
      <t>ケイヒ</t>
    </rPh>
    <rPh sb="52" eb="53">
      <t>オツ</t>
    </rPh>
    <rPh sb="54" eb="56">
      <t>フタン</t>
    </rPh>
    <rPh sb="56" eb="58">
      <t>ハンイ</t>
    </rPh>
    <phoneticPr fontId="2"/>
  </si>
  <si>
    <r>
      <t>制度期間外の</t>
    </r>
    <r>
      <rPr>
        <u/>
        <sz val="11"/>
        <rFont val="Meiryo UI"/>
        <family val="3"/>
        <charset val="128"/>
      </rPr>
      <t>院内検査</t>
    </r>
    <r>
      <rPr>
        <sz val="11"/>
        <rFont val="Meiryo UI"/>
        <family val="3"/>
        <charset val="128"/>
      </rPr>
      <t>実施項目</t>
    </r>
    <rPh sb="0" eb="2">
      <t>セイド</t>
    </rPh>
    <rPh sb="2" eb="5">
      <t>キカンガイ</t>
    </rPh>
    <rPh sb="6" eb="8">
      <t>インナイ</t>
    </rPh>
    <rPh sb="8" eb="10">
      <t>ケンサ</t>
    </rPh>
    <rPh sb="10" eb="12">
      <t>ジッシ</t>
    </rPh>
    <rPh sb="12" eb="14">
      <t>コウモク</t>
    </rPh>
    <phoneticPr fontId="2"/>
  </si>
  <si>
    <t>付随する費用</t>
    <rPh sb="0" eb="2">
      <t>フズイ</t>
    </rPh>
    <rPh sb="4" eb="6">
      <t>ヒヨウ</t>
    </rPh>
    <phoneticPr fontId="2"/>
  </si>
  <si>
    <t>治験薬投与</t>
    <phoneticPr fontId="2"/>
  </si>
  <si>
    <t>あり⇒入力欄に詳細(薬剤、資材など)を入力
※書式3添付資料「被験者への支払いに関する資料」に記載が必要
※原契約第11条第4項に記載が必要</t>
    <rPh sb="10" eb="12">
      <t>ヤクザイ</t>
    </rPh>
    <rPh sb="13" eb="15">
      <t>シザイ</t>
    </rPh>
    <phoneticPr fontId="2"/>
  </si>
  <si>
    <t>検査</t>
    <phoneticPr fontId="2"/>
  </si>
  <si>
    <t>あり⇒入力欄に詳細(薬剤、資材など)を入力
※書式3添付資料「被験者への支払いに関する資料」に記載が必要
※原契約第11条第4項に記載が必要</t>
    <phoneticPr fontId="2"/>
  </si>
  <si>
    <t>治験に伴う入院費用</t>
    <phoneticPr fontId="2"/>
  </si>
  <si>
    <t>PRTに定められた治験に伴う入院</t>
    <phoneticPr fontId="2"/>
  </si>
  <si>
    <t>あり⇒入力欄に詳細(時期、日数など)を入力</t>
    <rPh sb="10" eb="12">
      <t>ジキ</t>
    </rPh>
    <rPh sb="13" eb="15">
      <t>ニッスウ</t>
    </rPh>
    <phoneticPr fontId="2"/>
  </si>
  <si>
    <t>運用上必要な入院</t>
    <rPh sb="0" eb="3">
      <t>ウンヨウジョウ</t>
    </rPh>
    <rPh sb="3" eb="5">
      <t>ヒツヨウ</t>
    </rPh>
    <phoneticPr fontId="2"/>
  </si>
  <si>
    <t>あり⇒入力欄に詳細(時期、日数など)を入力</t>
  </si>
  <si>
    <t>入院費用の負担</t>
    <rPh sb="0" eb="4">
      <t>ニュウインヒヨウ</t>
    </rPh>
    <rPh sb="5" eb="7">
      <t>フタン</t>
    </rPh>
    <phoneticPr fontId="2"/>
  </si>
  <si>
    <t>被験者負担軽減費</t>
    <phoneticPr fontId="2"/>
  </si>
  <si>
    <t>支払い</t>
    <rPh sb="0" eb="2">
      <t>シハラ</t>
    </rPh>
    <phoneticPr fontId="2"/>
  </si>
  <si>
    <r>
      <rPr>
        <sz val="11"/>
        <rFont val="Meiryo UI"/>
        <family val="3"/>
        <charset val="128"/>
      </rPr>
      <t>当院規定：1来院または入退院1回につき10,000円（非課税）
可⇒書式3添付資料「被験者への支払いに関する資料」として、以下の書式作成が必要</t>
    </r>
    <r>
      <rPr>
        <sz val="9"/>
        <rFont val="Meiryo UI"/>
        <family val="3"/>
        <charset val="128"/>
      </rPr>
      <t xml:space="preserve">
・YF書式020「負担軽減費用の負担に関する申出書」
・YF書式021「負担軽減費の受領に関する説明・確認書」の1ページ目</t>
    </r>
    <rPh sb="0" eb="2">
      <t>トウイン</t>
    </rPh>
    <rPh sb="2" eb="4">
      <t>キテイ</t>
    </rPh>
    <rPh sb="32" eb="33">
      <t>カ</t>
    </rPh>
    <rPh sb="34" eb="36">
      <t>ショシキ</t>
    </rPh>
    <rPh sb="37" eb="39">
      <t>テンプ</t>
    </rPh>
    <rPh sb="39" eb="41">
      <t>シリョウ</t>
    </rPh>
    <rPh sb="61" eb="63">
      <t>イカ</t>
    </rPh>
    <rPh sb="64" eb="66">
      <t>ショシキ</t>
    </rPh>
    <rPh sb="66" eb="68">
      <t>サクセイ</t>
    </rPh>
    <rPh sb="69" eb="71">
      <t>ヒツヨウ</t>
    </rPh>
    <rPh sb="132" eb="133">
      <t>メ</t>
    </rPh>
    <phoneticPr fontId="2"/>
  </si>
  <si>
    <t>Visit回数</t>
    <rPh sb="5" eb="7">
      <t>カイスウ</t>
    </rPh>
    <phoneticPr fontId="2"/>
  </si>
  <si>
    <t>標準的な来院回数を記載</t>
    <rPh sb="0" eb="3">
      <t>ヒョウジュンテキ</t>
    </rPh>
    <rPh sb="4" eb="6">
      <t>ライイン</t>
    </rPh>
    <rPh sb="6" eb="8">
      <t>カイスウ</t>
    </rPh>
    <rPh sb="9" eb="11">
      <t>キサイ</t>
    </rPh>
    <phoneticPr fontId="2"/>
  </si>
  <si>
    <t>Visit内訳</t>
    <rPh sb="5" eb="7">
      <t>ウチワケ</t>
    </rPh>
    <phoneticPr fontId="2"/>
  </si>
  <si>
    <t>支払い対象となるVisit名を記載</t>
    <rPh sb="0" eb="2">
      <t>シハラ</t>
    </rPh>
    <rPh sb="3" eb="5">
      <t>タイショウ</t>
    </rPh>
    <rPh sb="13" eb="14">
      <t>メイ</t>
    </rPh>
    <rPh sb="15" eb="17">
      <t>キサイ</t>
    </rPh>
    <phoneticPr fontId="2"/>
  </si>
  <si>
    <t>同意のみの来院</t>
    <phoneticPr fontId="2"/>
  </si>
  <si>
    <t>有害事象での来院</t>
    <phoneticPr fontId="2"/>
  </si>
  <si>
    <t>追跡調査での来院</t>
    <phoneticPr fontId="2"/>
  </si>
  <si>
    <t>その他の来院</t>
    <phoneticPr fontId="2"/>
  </si>
  <si>
    <t>可⇒入力欄に詳細を入力</t>
    <rPh sb="0" eb="1">
      <t>カ</t>
    </rPh>
    <rPh sb="9" eb="11">
      <t>ニュウリョク</t>
    </rPh>
    <phoneticPr fontId="2"/>
  </si>
  <si>
    <t>同行者への支払い</t>
    <rPh sb="0" eb="3">
      <t>ドウコウシャ</t>
    </rPh>
    <rPh sb="5" eb="7">
      <t>シハラ</t>
    </rPh>
    <phoneticPr fontId="2"/>
  </si>
  <si>
    <t>可⇒入力欄に詳細(条件、金額など)を入力
※YF書式021「負担軽減費の受領に関する説明・確認書」の2ページ目も必要
※原契約第11条第6項に記載が必要</t>
    <rPh sb="9" eb="11">
      <t>ジョウケン</t>
    </rPh>
    <rPh sb="12" eb="14">
      <t>キンガク</t>
    </rPh>
    <rPh sb="47" eb="48">
      <t>ショ</t>
    </rPh>
    <rPh sb="54" eb="55">
      <t>メ</t>
    </rPh>
    <rPh sb="56" eb="58">
      <t>ヒツヨウ</t>
    </rPh>
    <rPh sb="60" eb="63">
      <t>ゲンケイヤク</t>
    </rPh>
    <rPh sb="63" eb="64">
      <t>ダイ</t>
    </rPh>
    <rPh sb="66" eb="67">
      <t>ジョウ</t>
    </rPh>
    <rPh sb="67" eb="68">
      <t>ダイ</t>
    </rPh>
    <rPh sb="69" eb="70">
      <t>コウ</t>
    </rPh>
    <rPh sb="71" eb="73">
      <t>キサイ</t>
    </rPh>
    <rPh sb="74" eb="76">
      <t>ヒツヨウ</t>
    </rPh>
    <phoneticPr fontId="2"/>
  </si>
  <si>
    <t>貸与/提供物品</t>
    <rPh sb="3" eb="5">
      <t>テイキョウ</t>
    </rPh>
    <rPh sb="5" eb="7">
      <t>ブッピン</t>
    </rPh>
    <phoneticPr fontId="2"/>
  </si>
  <si>
    <t>医薬品・物品の貸与/提供（被験薬以外）</t>
    <rPh sb="7" eb="9">
      <t>タイヨ</t>
    </rPh>
    <rPh sb="10" eb="12">
      <t>テイキョウ</t>
    </rPh>
    <rPh sb="13" eb="16">
      <t>ヒケンヤク</t>
    </rPh>
    <phoneticPr fontId="2"/>
  </si>
  <si>
    <t>あり⇒入力欄に詳細を入力
※原契約第19条に記載が必要</t>
    <rPh sb="14" eb="15">
      <t>ゲン</t>
    </rPh>
    <rPh sb="17" eb="18">
      <t>ダイ</t>
    </rPh>
    <rPh sb="20" eb="21">
      <t>ジョウ</t>
    </rPh>
    <rPh sb="22" eb="24">
      <t>キサイ</t>
    </rPh>
    <rPh sb="25" eb="27">
      <t>ヒツヨウ</t>
    </rPh>
    <phoneticPr fontId="2"/>
  </si>
  <si>
    <t>購入物品</t>
    <phoneticPr fontId="2"/>
  </si>
  <si>
    <t>当院で購入し、依頼者が費用を負担する物品</t>
    <phoneticPr fontId="2"/>
  </si>
  <si>
    <t>あり⇒入力欄に詳細(製品名、型番など)を入力※経費内訳書別紙1、原契約第11条に記載が必要</t>
    <rPh sb="10" eb="13">
      <t>セイヒンメイ</t>
    </rPh>
    <rPh sb="14" eb="16">
      <t>カタバン</t>
    </rPh>
    <rPh sb="23" eb="25">
      <t>ケイヒ</t>
    </rPh>
    <rPh sb="25" eb="28">
      <t>ウチワケショ</t>
    </rPh>
    <rPh sb="28" eb="30">
      <t>ベッシ</t>
    </rPh>
    <rPh sb="32" eb="33">
      <t>ゲン</t>
    </rPh>
    <rPh sb="35" eb="36">
      <t>ダイ</t>
    </rPh>
    <rPh sb="38" eb="39">
      <t>ジョウ</t>
    </rPh>
    <rPh sb="40" eb="42">
      <t>キサイ</t>
    </rPh>
    <rPh sb="43" eb="45">
      <t>ヒツヨウ</t>
    </rPh>
    <phoneticPr fontId="2"/>
  </si>
  <si>
    <t>請求書</t>
    <rPh sb="0" eb="3">
      <t>セイキュウショ</t>
    </rPh>
    <phoneticPr fontId="2"/>
  </si>
  <si>
    <t>請求書に記載する宛名</t>
    <rPh sb="0" eb="3">
      <t>セイキュウショ</t>
    </rPh>
    <rPh sb="4" eb="6">
      <t>キサイ</t>
    </rPh>
    <rPh sb="8" eb="10">
      <t>アテナ</t>
    </rPh>
    <phoneticPr fontId="2"/>
  </si>
  <si>
    <t>振込名義人_住所</t>
    <phoneticPr fontId="2"/>
  </si>
  <si>
    <t>振込名義人_氏名</t>
    <phoneticPr fontId="2"/>
  </si>
  <si>
    <t>請求書送付先_郵便番号</t>
    <rPh sb="0" eb="3">
      <t>セイキュウショ</t>
    </rPh>
    <rPh sb="7" eb="11">
      <t>ユウビンバンゴウ</t>
    </rPh>
    <phoneticPr fontId="2"/>
  </si>
  <si>
    <t>半角、ハイフンありで記載（例：236-0004）</t>
    <rPh sb="0" eb="2">
      <t>ハンカク</t>
    </rPh>
    <rPh sb="10" eb="12">
      <t>キサイ</t>
    </rPh>
    <rPh sb="13" eb="14">
      <t>レイ</t>
    </rPh>
    <phoneticPr fontId="2"/>
  </si>
  <si>
    <t>請求書送付先_住所</t>
    <rPh sb="7" eb="9">
      <t>ジュウショ</t>
    </rPh>
    <phoneticPr fontId="2"/>
  </si>
  <si>
    <t>納付期限までの支払い</t>
    <phoneticPr fontId="2"/>
  </si>
  <si>
    <t>被験者負担軽減費の納付期限：甲が発行した請求書の発行日の翌月末日まで
その他費用の納付期限：甲の発行する請求書に基づき、記載の期限まで</t>
    <rPh sb="9" eb="13">
      <t>ノウフキゲン</t>
    </rPh>
    <rPh sb="38" eb="40">
      <t>ヒヨウ</t>
    </rPh>
    <phoneticPr fontId="2"/>
  </si>
  <si>
    <t>臨床検査部</t>
    <rPh sb="0" eb="4">
      <t>リンショウケンサ</t>
    </rPh>
    <rPh sb="4" eb="5">
      <t>ブ</t>
    </rPh>
    <phoneticPr fontId="2"/>
  </si>
  <si>
    <t>検体検査</t>
    <rPh sb="0" eb="2">
      <t>ケンタイ</t>
    </rPh>
    <rPh sb="2" eb="4">
      <t>ケンサ</t>
    </rPh>
    <phoneticPr fontId="2"/>
  </si>
  <si>
    <t>検査期間</t>
    <rPh sb="2" eb="4">
      <t>キカン</t>
    </rPh>
    <phoneticPr fontId="2"/>
  </si>
  <si>
    <t>院内検査</t>
    <rPh sb="0" eb="4">
      <t>インナイケンサ</t>
    </rPh>
    <phoneticPr fontId="2"/>
  </si>
  <si>
    <t>あり⇒入力欄に詳細(項目など)を記載</t>
    <rPh sb="10" eb="12">
      <t>コウモク</t>
    </rPh>
    <rPh sb="16" eb="18">
      <t>キサイ</t>
    </rPh>
    <phoneticPr fontId="2"/>
  </si>
  <si>
    <t>外注検査</t>
    <rPh sb="0" eb="2">
      <t>ガイチュウ</t>
    </rPh>
    <rPh sb="2" eb="4">
      <t>ケンサ</t>
    </rPh>
    <phoneticPr fontId="2"/>
  </si>
  <si>
    <t>あり⇒入力欄に詳細(項目など)を記載</t>
  </si>
  <si>
    <t>外注検査機関</t>
    <rPh sb="0" eb="2">
      <t>ガイチュウ</t>
    </rPh>
    <rPh sb="2" eb="4">
      <t>ケンサ</t>
    </rPh>
    <rPh sb="4" eb="6">
      <t>キカン</t>
    </rPh>
    <phoneticPr fontId="2"/>
  </si>
  <si>
    <t>回収業者</t>
    <rPh sb="0" eb="2">
      <t>カイシュウ</t>
    </rPh>
    <rPh sb="2" eb="4">
      <t>ギョウシャ</t>
    </rPh>
    <phoneticPr fontId="2"/>
  </si>
  <si>
    <t>外注検査結果の様式</t>
    <rPh sb="0" eb="2">
      <t>ガイチュウ</t>
    </rPh>
    <rPh sb="2" eb="4">
      <t>ケンサ</t>
    </rPh>
    <rPh sb="4" eb="6">
      <t>ケッカ</t>
    </rPh>
    <rPh sb="7" eb="9">
      <t>ヨウシキ</t>
    </rPh>
    <phoneticPr fontId="2"/>
  </si>
  <si>
    <t>報告書⇒部数を記載
その他⇒入力欄に記載</t>
    <rPh sb="0" eb="3">
      <t>ホウコクショ</t>
    </rPh>
    <rPh sb="4" eb="6">
      <t>ブスウ</t>
    </rPh>
    <rPh sb="7" eb="9">
      <t>キサイ</t>
    </rPh>
    <phoneticPr fontId="2"/>
  </si>
  <si>
    <t>外注検査結果報告までの所要日数</t>
    <rPh sb="0" eb="2">
      <t>ガイチュウ</t>
    </rPh>
    <rPh sb="2" eb="4">
      <t>ケンサ</t>
    </rPh>
    <rPh sb="4" eb="6">
      <t>ケッカ</t>
    </rPh>
    <rPh sb="6" eb="8">
      <t>ホウコク</t>
    </rPh>
    <rPh sb="11" eb="13">
      <t>ショヨウ</t>
    </rPh>
    <rPh sb="13" eb="15">
      <t>ニッスウ</t>
    </rPh>
    <phoneticPr fontId="2"/>
  </si>
  <si>
    <t>検体回収後に掛かる日数を数値で記載</t>
    <rPh sb="0" eb="5">
      <t>ケンタイカイシュウゴ</t>
    </rPh>
    <rPh sb="6" eb="7">
      <t>カ</t>
    </rPh>
    <rPh sb="9" eb="11">
      <t>ニッスウ</t>
    </rPh>
    <rPh sb="12" eb="14">
      <t>スウチ</t>
    </rPh>
    <rPh sb="15" eb="17">
      <t>キサイ</t>
    </rPh>
    <phoneticPr fontId="2"/>
  </si>
  <si>
    <t>外注依頼伝票のSDVの有無</t>
  </si>
  <si>
    <t>薬物動態</t>
    <phoneticPr fontId="2"/>
  </si>
  <si>
    <t>あり⇒入力欄に詳細(時期、回数など)を記載</t>
    <rPh sb="13" eb="15">
      <t>カイスウ</t>
    </rPh>
    <rPh sb="19" eb="21">
      <t>キサイ</t>
    </rPh>
    <phoneticPr fontId="2"/>
  </si>
  <si>
    <t>ゲノム</t>
    <phoneticPr fontId="2"/>
  </si>
  <si>
    <t>バイオマーカー</t>
    <phoneticPr fontId="2"/>
  </si>
  <si>
    <t>検体の保管</t>
    <phoneticPr fontId="2"/>
  </si>
  <si>
    <t>※原則当日
その他⇒入力欄に詳細(日数など)を記載</t>
    <rPh sb="1" eb="3">
      <t>ゲンソク</t>
    </rPh>
    <rPh sb="3" eb="5">
      <t>トウジツ</t>
    </rPh>
    <rPh sb="8" eb="9">
      <t>タ</t>
    </rPh>
    <rPh sb="17" eb="19">
      <t>ニッスウ</t>
    </rPh>
    <phoneticPr fontId="2"/>
  </si>
  <si>
    <t>検体のBack up</t>
  </si>
  <si>
    <t>検体の保管方法</t>
    <phoneticPr fontId="2"/>
  </si>
  <si>
    <t>その他⇒入力欄に詳細を記載</t>
  </si>
  <si>
    <t>検体分注以外の特殊処理</t>
    <phoneticPr fontId="2"/>
  </si>
  <si>
    <t>あり⇒入力欄に詳細を記載</t>
    <rPh sb="10" eb="12">
      <t>キサイ</t>
    </rPh>
    <phoneticPr fontId="2"/>
  </si>
  <si>
    <t>搬入試薬(尿試験紙等)</t>
    <phoneticPr fontId="2"/>
  </si>
  <si>
    <t>あり⇒入力欄に詳細を記載</t>
  </si>
  <si>
    <t>妊娠検査_外注</t>
    <rPh sb="0" eb="2">
      <t>ニンシン</t>
    </rPh>
    <rPh sb="2" eb="4">
      <t>ケンサ</t>
    </rPh>
    <rPh sb="5" eb="7">
      <t>ガイチュウ</t>
    </rPh>
    <phoneticPr fontId="2"/>
  </si>
  <si>
    <t>妊娠検査_院内</t>
    <rPh sb="0" eb="2">
      <t>ニンシン</t>
    </rPh>
    <rPh sb="2" eb="4">
      <t>ケンサ</t>
    </rPh>
    <rPh sb="5" eb="7">
      <t>インナイ</t>
    </rPh>
    <phoneticPr fontId="2"/>
  </si>
  <si>
    <t>妊娠検査_院内採用品の使用</t>
    <rPh sb="0" eb="4">
      <t>ニンシンケンサ</t>
    </rPh>
    <rPh sb="5" eb="10">
      <t>インナイサイヨウヒン</t>
    </rPh>
    <rPh sb="11" eb="13">
      <t>シヨウ</t>
    </rPh>
    <phoneticPr fontId="2"/>
  </si>
  <si>
    <t>※院内採用品：持田製薬「ゴナスティックW」
不可⇒検査キットの提供をお願いします</t>
    <rPh sb="1" eb="3">
      <t>インナイ</t>
    </rPh>
    <rPh sb="3" eb="6">
      <t>サイヨウヒン</t>
    </rPh>
    <rPh sb="7" eb="11">
      <t>モチダセイヤク</t>
    </rPh>
    <rPh sb="22" eb="24">
      <t>フカ</t>
    </rPh>
    <rPh sb="25" eb="27">
      <t>ケンサ</t>
    </rPh>
    <rPh sb="31" eb="33">
      <t>テイキョウ</t>
    </rPh>
    <rPh sb="35" eb="36">
      <t>ネガ</t>
    </rPh>
    <phoneticPr fontId="2"/>
  </si>
  <si>
    <t>妊娠検査不要の場合条件等</t>
  </si>
  <si>
    <t>その他臨床検査</t>
    <rPh sb="2" eb="3">
      <t>タ</t>
    </rPh>
    <rPh sb="3" eb="7">
      <t>リンショウケンサ</t>
    </rPh>
    <phoneticPr fontId="2"/>
  </si>
  <si>
    <t>生理機能検査</t>
    <rPh sb="0" eb="2">
      <t>セイリ</t>
    </rPh>
    <rPh sb="2" eb="4">
      <t>キノウ</t>
    </rPh>
    <rPh sb="4" eb="6">
      <t>ケンサ</t>
    </rPh>
    <phoneticPr fontId="2"/>
  </si>
  <si>
    <t>心電図</t>
    <phoneticPr fontId="2"/>
  </si>
  <si>
    <t>あり⇒入力欄に詳細(時期、回数など)を記載</t>
  </si>
  <si>
    <t>心電図_条件設定</t>
    <rPh sb="4" eb="6">
      <t>ジョウケン</t>
    </rPh>
    <rPh sb="6" eb="8">
      <t>セッテイ</t>
    </rPh>
    <phoneticPr fontId="2"/>
  </si>
  <si>
    <t>あり⇒入力欄に詳細(方法など)を記載</t>
    <rPh sb="10" eb="12">
      <t>ホウホウ</t>
    </rPh>
    <phoneticPr fontId="2"/>
  </si>
  <si>
    <t>心電図_提出</t>
    <rPh sb="4" eb="6">
      <t>テイシュツ</t>
    </rPh>
    <phoneticPr fontId="2"/>
  </si>
  <si>
    <t>心電図_機器の貸与</t>
    <rPh sb="0" eb="3">
      <t>シンデンズ</t>
    </rPh>
    <rPh sb="4" eb="6">
      <t>キキ</t>
    </rPh>
    <rPh sb="7" eb="9">
      <t>タイヨ</t>
    </rPh>
    <phoneticPr fontId="2"/>
  </si>
  <si>
    <t>あり⇒入力欄に詳細(機種名など)を記載</t>
    <rPh sb="10" eb="13">
      <t>キシュメイ</t>
    </rPh>
    <phoneticPr fontId="2"/>
  </si>
  <si>
    <t>超音波検査</t>
    <rPh sb="0" eb="3">
      <t>チョウオンパ</t>
    </rPh>
    <rPh sb="3" eb="5">
      <t>ケンサ</t>
    </rPh>
    <phoneticPr fontId="2"/>
  </si>
  <si>
    <t>あり⇒入力欄に詳細(部位、時期、回数など)を記載</t>
    <rPh sb="10" eb="12">
      <t>ブイ</t>
    </rPh>
    <phoneticPr fontId="2"/>
  </si>
  <si>
    <t>超音波検査_条件設定</t>
    <rPh sb="0" eb="3">
      <t>チョウオンパ</t>
    </rPh>
    <rPh sb="3" eb="5">
      <t>ケンサ</t>
    </rPh>
    <rPh sb="6" eb="8">
      <t>ジョウケン</t>
    </rPh>
    <rPh sb="8" eb="10">
      <t>セッテイ</t>
    </rPh>
    <phoneticPr fontId="2"/>
  </si>
  <si>
    <t>超音波検査_提出</t>
    <rPh sb="0" eb="3">
      <t>チョウオンパ</t>
    </rPh>
    <rPh sb="3" eb="5">
      <t>ケンサ</t>
    </rPh>
    <rPh sb="6" eb="8">
      <t>テイシュツ</t>
    </rPh>
    <phoneticPr fontId="2"/>
  </si>
  <si>
    <t>超音波検査_機器の貸与</t>
    <rPh sb="0" eb="5">
      <t>チョウオンパケンサ</t>
    </rPh>
    <phoneticPr fontId="2"/>
  </si>
  <si>
    <t>超音波検査_画像コピー</t>
    <rPh sb="0" eb="5">
      <t>チョウオンパケンサ</t>
    </rPh>
    <rPh sb="6" eb="8">
      <t>ガゾウ</t>
    </rPh>
    <phoneticPr fontId="2"/>
  </si>
  <si>
    <t>その他⇒入力欄に詳細(方法など)を記載</t>
  </si>
  <si>
    <t>呼吸機能検査</t>
    <rPh sb="0" eb="6">
      <t>コキュウキノウケンサ</t>
    </rPh>
    <phoneticPr fontId="2"/>
  </si>
  <si>
    <t>呼吸機能検査_条件設定</t>
    <rPh sb="0" eb="4">
      <t>コキュウキノウ</t>
    </rPh>
    <rPh sb="4" eb="6">
      <t>ケンサ</t>
    </rPh>
    <rPh sb="7" eb="11">
      <t>ジョウケンセッテイ</t>
    </rPh>
    <phoneticPr fontId="2"/>
  </si>
  <si>
    <t>呼吸機能検査_機器の貸与</t>
    <rPh sb="0" eb="2">
      <t>コキュウ</t>
    </rPh>
    <rPh sb="2" eb="4">
      <t>キノウ</t>
    </rPh>
    <rPh sb="4" eb="6">
      <t>ケンサ</t>
    </rPh>
    <phoneticPr fontId="2"/>
  </si>
  <si>
    <t>その他生理機能検査対応事項</t>
    <rPh sb="2" eb="3">
      <t>タ</t>
    </rPh>
    <rPh sb="3" eb="9">
      <t>セイリキノウケンサ</t>
    </rPh>
    <rPh sb="9" eb="13">
      <t>タイオウジコウ</t>
    </rPh>
    <phoneticPr fontId="2"/>
  </si>
  <si>
    <t>精度管理</t>
    <rPh sb="0" eb="4">
      <t>セイドカンリ</t>
    </rPh>
    <phoneticPr fontId="2"/>
  </si>
  <si>
    <t>臨床検査部_精度管理記録の確認</t>
    <rPh sb="0" eb="2">
      <t>リンショウ</t>
    </rPh>
    <rPh sb="2" eb="5">
      <t>ケンサブ</t>
    </rPh>
    <rPh sb="6" eb="10">
      <t>セイドカンリ</t>
    </rPh>
    <rPh sb="10" eb="12">
      <t>キロク</t>
    </rPh>
    <rPh sb="13" eb="15">
      <t>カクニン</t>
    </rPh>
    <phoneticPr fontId="2"/>
  </si>
  <si>
    <t>要⇒入力欄に詳細を記載</t>
    <rPh sb="6" eb="8">
      <t>ショウサイ</t>
    </rPh>
    <rPh sb="9" eb="11">
      <t>キサイ</t>
    </rPh>
    <phoneticPr fontId="2"/>
  </si>
  <si>
    <t>病理部</t>
    <rPh sb="0" eb="3">
      <t>ビョウリブ</t>
    </rPh>
    <phoneticPr fontId="2"/>
  </si>
  <si>
    <t>病理検査</t>
    <rPh sb="0" eb="2">
      <t>ビョウリ</t>
    </rPh>
    <rPh sb="2" eb="4">
      <t>ケンサ</t>
    </rPh>
    <phoneticPr fontId="2"/>
  </si>
  <si>
    <t>あり⇒入力欄に詳細(部位、時期、回数など)を入力</t>
    <rPh sb="10" eb="12">
      <t>ブイ</t>
    </rPh>
    <rPh sb="13" eb="15">
      <t>ジキ</t>
    </rPh>
    <rPh sb="16" eb="18">
      <t>カイスウ</t>
    </rPh>
    <phoneticPr fontId="2"/>
  </si>
  <si>
    <t>標本作製</t>
    <phoneticPr fontId="2"/>
  </si>
  <si>
    <t>その他検体検査対応事項</t>
    <rPh sb="2" eb="3">
      <t>タ</t>
    </rPh>
    <rPh sb="3" eb="7">
      <t>ケンタイケンサ</t>
    </rPh>
    <rPh sb="7" eb="9">
      <t>タイオウ</t>
    </rPh>
    <rPh sb="9" eb="11">
      <t>ジコウ</t>
    </rPh>
    <phoneticPr fontId="2"/>
  </si>
  <si>
    <t>放射線部</t>
    <rPh sb="0" eb="3">
      <t>ホウシャセン</t>
    </rPh>
    <rPh sb="3" eb="4">
      <t>ブ</t>
    </rPh>
    <phoneticPr fontId="2"/>
  </si>
  <si>
    <t>放射線</t>
    <rPh sb="0" eb="3">
      <t>ホウシャセン</t>
    </rPh>
    <phoneticPr fontId="2"/>
  </si>
  <si>
    <t>画像検査</t>
    <rPh sb="0" eb="4">
      <t>ガゾウケンサ</t>
    </rPh>
    <phoneticPr fontId="2"/>
  </si>
  <si>
    <t>あり⇒入力欄に詳細(項目など)を記載</t>
    <rPh sb="10" eb="12">
      <t>コウモク</t>
    </rPh>
    <phoneticPr fontId="2"/>
  </si>
  <si>
    <t>撮影方法の規定</t>
    <rPh sb="0" eb="2">
      <t>サツエイ</t>
    </rPh>
    <rPh sb="2" eb="4">
      <t>ホウホウ</t>
    </rPh>
    <rPh sb="5" eb="7">
      <t>キテイ</t>
    </rPh>
    <phoneticPr fontId="2"/>
  </si>
  <si>
    <t>あり⇒入力欄に詳細(撮像部位、スライス厚、撮像条件など)を記載</t>
    <rPh sb="10" eb="14">
      <t>サツゾウブイ</t>
    </rPh>
    <rPh sb="19" eb="20">
      <t>アツ</t>
    </rPh>
    <rPh sb="21" eb="23">
      <t>サツゾウ</t>
    </rPh>
    <rPh sb="23" eb="25">
      <t>ジョウケン</t>
    </rPh>
    <phoneticPr fontId="2"/>
  </si>
  <si>
    <t>放射線_画像コピー</t>
    <rPh sb="0" eb="3">
      <t>ホウシャセン</t>
    </rPh>
    <rPh sb="4" eb="6">
      <t>ガゾウ</t>
    </rPh>
    <phoneticPr fontId="2"/>
  </si>
  <si>
    <t>マスキング</t>
    <phoneticPr fontId="2"/>
  </si>
  <si>
    <t>その他放射線部対応事項</t>
    <rPh sb="3" eb="6">
      <t>ホウシャセン</t>
    </rPh>
    <rPh sb="6" eb="7">
      <t>ブ</t>
    </rPh>
    <rPh sb="7" eb="9">
      <t>タイオウ</t>
    </rPh>
    <rPh sb="9" eb="11">
      <t>ジコウ</t>
    </rPh>
    <phoneticPr fontId="2"/>
  </si>
  <si>
    <t>放射線部_精度管理記録の確認</t>
    <rPh sb="0" eb="3">
      <t>ホウシャセン</t>
    </rPh>
    <rPh sb="3" eb="4">
      <t>ブ</t>
    </rPh>
    <rPh sb="5" eb="9">
      <t>セイドカンリ</t>
    </rPh>
    <rPh sb="9" eb="11">
      <t>キロク</t>
    </rPh>
    <rPh sb="12" eb="14">
      <t>カクニン</t>
    </rPh>
    <phoneticPr fontId="2"/>
  </si>
  <si>
    <t>治験使用薬</t>
  </si>
  <si>
    <t>調剤及び出庫回数</t>
  </si>
  <si>
    <t>入力欄に回数を記載</t>
    <rPh sb="0" eb="3">
      <t>ニュウリョクラン</t>
    </rPh>
    <rPh sb="4" eb="6">
      <t>カイスウ</t>
    </rPh>
    <rPh sb="7" eb="9">
      <t>キサイ</t>
    </rPh>
    <phoneticPr fontId="2"/>
  </si>
  <si>
    <t>薬剤割付方法</t>
    <phoneticPr fontId="2"/>
  </si>
  <si>
    <t>その他⇒入力欄に詳細を記載</t>
    <rPh sb="2" eb="3">
      <t>タ</t>
    </rPh>
    <phoneticPr fontId="2"/>
  </si>
  <si>
    <t>レジメン作成</t>
    <phoneticPr fontId="2"/>
  </si>
  <si>
    <t>あり(前投薬あり)⇒入力欄に詳細を記載</t>
    <rPh sb="3" eb="6">
      <t>ゼントウヤク</t>
    </rPh>
    <phoneticPr fontId="2"/>
  </si>
  <si>
    <t>非盲検担当の設置</t>
  </si>
  <si>
    <t>あり⇒入力欄に「治験協力者への登録」の要否を記載</t>
    <rPh sb="3" eb="6">
      <t>ニュウリョクラン</t>
    </rPh>
    <rPh sb="8" eb="10">
      <t>チケン</t>
    </rPh>
    <rPh sb="10" eb="13">
      <t>キョウリョクシャ</t>
    </rPh>
    <rPh sb="15" eb="17">
      <t>トウロク</t>
    </rPh>
    <rPh sb="19" eb="21">
      <t>ヨウヒ</t>
    </rPh>
    <rPh sb="22" eb="24">
      <t>キサイ</t>
    </rPh>
    <phoneticPr fontId="2"/>
  </si>
  <si>
    <t>治験薬調製の有無</t>
    <phoneticPr fontId="2"/>
  </si>
  <si>
    <t>あり(治験協力者)⇒必ず「治験分担医師・治験協力者リスト」に加えてください</t>
    <rPh sb="3" eb="5">
      <t>チケン</t>
    </rPh>
    <rPh sb="5" eb="8">
      <t>キョウリョクシャ</t>
    </rPh>
    <rPh sb="10" eb="11">
      <t>カナラ</t>
    </rPh>
    <rPh sb="13" eb="19">
      <t>チケンブンタンイシ</t>
    </rPh>
    <rPh sb="20" eb="25">
      <t>チケンキョウリョクシャ</t>
    </rPh>
    <rPh sb="30" eb="31">
      <t>クワ</t>
    </rPh>
    <phoneticPr fontId="2"/>
  </si>
  <si>
    <t>調製時の注意事項</t>
    <phoneticPr fontId="2"/>
  </si>
  <si>
    <t>※調製時に特殊な条件が定められている場合
あり⇒入力欄に詳細を記載</t>
    <phoneticPr fontId="2"/>
  </si>
  <si>
    <t>調製資材の規定</t>
    <phoneticPr fontId="2"/>
  </si>
  <si>
    <t>※針、シリンジ、輸液バッグ、フィルターなど
あり⇒入力欄に詳細を記載</t>
  </si>
  <si>
    <t>調製資材の依頼者提供</t>
    <rPh sb="5" eb="8">
      <t>イライシャ</t>
    </rPh>
    <rPh sb="8" eb="10">
      <t>テイキョウ</t>
    </rPh>
    <phoneticPr fontId="2"/>
  </si>
  <si>
    <t>恒温器(保管庫)の貸与</t>
    <phoneticPr fontId="2"/>
  </si>
  <si>
    <t>使用済み容器の回収</t>
    <rPh sb="0" eb="3">
      <t>シヨウズ</t>
    </rPh>
    <rPh sb="4" eb="6">
      <t>ヨウキ</t>
    </rPh>
    <rPh sb="7" eb="9">
      <t>カイシュウ</t>
    </rPh>
    <phoneticPr fontId="2"/>
  </si>
  <si>
    <t>併用禁止薬</t>
    <rPh sb="0" eb="4">
      <t>ヘイヨウキンシ</t>
    </rPh>
    <rPh sb="4" eb="5">
      <t>ヤク</t>
    </rPh>
    <phoneticPr fontId="2"/>
  </si>
  <si>
    <t>同種同効薬</t>
    <rPh sb="0" eb="5">
      <t>ドウシュドウコウヤク</t>
    </rPh>
    <phoneticPr fontId="2"/>
  </si>
  <si>
    <t>その他治験薬管理対応事項</t>
    <rPh sb="2" eb="3">
      <t>タ</t>
    </rPh>
    <rPh sb="3" eb="5">
      <t>チケン</t>
    </rPh>
    <rPh sb="5" eb="6">
      <t>ヤク</t>
    </rPh>
    <rPh sb="6" eb="8">
      <t>カンリ</t>
    </rPh>
    <rPh sb="8" eb="10">
      <t>タイオウ</t>
    </rPh>
    <rPh sb="10" eb="12">
      <t>ジコウ</t>
    </rPh>
    <phoneticPr fontId="2"/>
  </si>
  <si>
    <t>治験使用薬</t>
    <phoneticPr fontId="2"/>
  </si>
  <si>
    <t>種類</t>
    <rPh sb="0" eb="2">
      <t>シュルイ</t>
    </rPh>
    <phoneticPr fontId="2"/>
  </si>
  <si>
    <t>名称</t>
    <rPh sb="0" eb="2">
      <t>メイショウ</t>
    </rPh>
    <phoneticPr fontId="2"/>
  </si>
  <si>
    <t>規格</t>
  </si>
  <si>
    <t>剤形</t>
  </si>
  <si>
    <t>保管温度</t>
    <rPh sb="0" eb="2">
      <t>ホカン</t>
    </rPh>
    <rPh sb="2" eb="4">
      <t>オンド</t>
    </rPh>
    <phoneticPr fontId="2"/>
  </si>
  <si>
    <t>種目(予定を含む)</t>
    <rPh sb="0" eb="2">
      <t>シュモク</t>
    </rPh>
    <rPh sb="3" eb="5">
      <t>ヨテイ</t>
    </rPh>
    <rPh sb="6" eb="7">
      <t>フク</t>
    </rPh>
    <phoneticPr fontId="2"/>
  </si>
  <si>
    <t>依頼者提供</t>
    <rPh sb="0" eb="3">
      <t>イライシャ</t>
    </rPh>
    <rPh sb="3" eb="5">
      <t>テイキョウ</t>
    </rPh>
    <phoneticPr fontId="2"/>
  </si>
  <si>
    <t>P1</t>
    <phoneticPr fontId="2"/>
  </si>
  <si>
    <t>治験使用薬①</t>
    <rPh sb="0" eb="2">
      <t>チケン</t>
    </rPh>
    <rPh sb="2" eb="5">
      <t>シヨウヤク</t>
    </rPh>
    <phoneticPr fontId="2"/>
  </si>
  <si>
    <t>P2</t>
  </si>
  <si>
    <t>治験使用薬②</t>
    <rPh sb="0" eb="2">
      <t>チケン</t>
    </rPh>
    <rPh sb="2" eb="5">
      <t>シヨウヤク</t>
    </rPh>
    <phoneticPr fontId="2"/>
  </si>
  <si>
    <t>P3</t>
  </si>
  <si>
    <t>治験使用薬③</t>
    <rPh sb="0" eb="2">
      <t>チケン</t>
    </rPh>
    <rPh sb="2" eb="5">
      <t>シヨウヤク</t>
    </rPh>
    <phoneticPr fontId="2"/>
  </si>
  <si>
    <t>P4</t>
  </si>
  <si>
    <t>治験使用薬④</t>
    <rPh sb="0" eb="2">
      <t>チケン</t>
    </rPh>
    <rPh sb="2" eb="5">
      <t>シヨウヤク</t>
    </rPh>
    <phoneticPr fontId="2"/>
  </si>
  <si>
    <t>P5</t>
  </si>
  <si>
    <t>治験使用薬⑤</t>
    <rPh sb="0" eb="2">
      <t>チケン</t>
    </rPh>
    <rPh sb="2" eb="5">
      <t>シヨウヤク</t>
    </rPh>
    <phoneticPr fontId="2"/>
  </si>
  <si>
    <t>P6</t>
  </si>
  <si>
    <t>治験使用薬⑥</t>
    <rPh sb="0" eb="2">
      <t>チケン</t>
    </rPh>
    <rPh sb="2" eb="5">
      <t>シヨウヤク</t>
    </rPh>
    <phoneticPr fontId="2"/>
  </si>
  <si>
    <t>P7</t>
  </si>
  <si>
    <t>治験使用薬⑦</t>
    <rPh sb="0" eb="2">
      <t>チケン</t>
    </rPh>
    <rPh sb="2" eb="5">
      <t>シヨウヤク</t>
    </rPh>
    <phoneticPr fontId="2"/>
  </si>
  <si>
    <t>P8</t>
  </si>
  <si>
    <t>治験使用薬⑧</t>
    <rPh sb="0" eb="2">
      <t>チケン</t>
    </rPh>
    <rPh sb="2" eb="5">
      <t>シヨウヤク</t>
    </rPh>
    <phoneticPr fontId="2"/>
  </si>
  <si>
    <t>P9</t>
  </si>
  <si>
    <t>治験使用薬⑨</t>
    <rPh sb="0" eb="2">
      <t>チケン</t>
    </rPh>
    <rPh sb="2" eb="5">
      <t>シヨウヤク</t>
    </rPh>
    <phoneticPr fontId="2"/>
  </si>
  <si>
    <t>P10</t>
  </si>
  <si>
    <t>治験使用薬⑩</t>
    <rPh sb="0" eb="2">
      <t>チケン</t>
    </rPh>
    <rPh sb="2" eb="5">
      <t>シヨウヤク</t>
    </rPh>
    <phoneticPr fontId="2"/>
  </si>
  <si>
    <t>No</t>
    <phoneticPr fontId="2"/>
  </si>
  <si>
    <t>質問者</t>
    <rPh sb="0" eb="3">
      <t>シツモンシャ</t>
    </rPh>
    <phoneticPr fontId="2"/>
  </si>
  <si>
    <t>質問</t>
    <rPh sb="0" eb="2">
      <t>シツモン</t>
    </rPh>
    <phoneticPr fontId="2"/>
  </si>
  <si>
    <t>回答者</t>
    <rPh sb="0" eb="3">
      <t>カイトウシャ</t>
    </rPh>
    <phoneticPr fontId="2"/>
  </si>
  <si>
    <t>審議順番:</t>
  </si>
  <si>
    <t>説明者:</t>
    <phoneticPr fontId="2"/>
  </si>
  <si>
    <t>○○　××</t>
    <phoneticPr fontId="2"/>
  </si>
  <si>
    <t>整理番号：</t>
    <rPh sb="0" eb="4">
      <t>セイリバンゴウ</t>
    </rPh>
    <phoneticPr fontId="2"/>
  </si>
  <si>
    <t>項目</t>
    <rPh sb="0" eb="2">
      <t>コウモク</t>
    </rPh>
    <phoneticPr fontId="2"/>
  </si>
  <si>
    <t>内容</t>
    <rPh sb="0" eb="2">
      <t>ナイヨウ</t>
    </rPh>
    <phoneticPr fontId="2"/>
  </si>
  <si>
    <t>資料参照先</t>
    <rPh sb="0" eb="2">
      <t>シリョウ</t>
    </rPh>
    <rPh sb="2" eb="4">
      <t>サンショウ</t>
    </rPh>
    <rPh sb="4" eb="5">
      <t>サキ</t>
    </rPh>
    <phoneticPr fontId="2"/>
  </si>
  <si>
    <t>No._小分類1</t>
  </si>
  <si>
    <t>ヒアリングシート_小分類1</t>
    <rPh sb="9" eb="12">
      <t>ショウブンルイ</t>
    </rPh>
    <phoneticPr fontId="2"/>
  </si>
  <si>
    <t>No._小分類2</t>
  </si>
  <si>
    <t>ヒアリングシート_小分類2</t>
    <rPh sb="0" eb="13">
      <t>ショウブンルイ2</t>
    </rPh>
    <phoneticPr fontId="2"/>
  </si>
  <si>
    <t>※色付きセルは編集不可(関数あり)のためシートを保護しています</t>
    <phoneticPr fontId="2"/>
  </si>
  <si>
    <t>責任医師</t>
    <phoneticPr fontId="2"/>
  </si>
  <si>
    <t>治験課題名</t>
    <rPh sb="0" eb="2">
      <t>チケン</t>
    </rPh>
    <rPh sb="2" eb="5">
      <t>カダイメイ</t>
    </rPh>
    <phoneticPr fontId="2"/>
  </si>
  <si>
    <t>正式名称_英語</t>
    <rPh sb="5" eb="7">
      <t>エイゴ</t>
    </rPh>
    <phoneticPr fontId="2"/>
  </si>
  <si>
    <t>治験依頼者</t>
    <rPh sb="0" eb="2">
      <t>チケン</t>
    </rPh>
    <rPh sb="2" eb="5">
      <t>イライシャ</t>
    </rPh>
    <phoneticPr fontId="2"/>
  </si>
  <si>
    <t>対象疾患</t>
  </si>
  <si>
    <t>試験デザイン</t>
    <rPh sb="0" eb="2">
      <t>シケン</t>
    </rPh>
    <phoneticPr fontId="2"/>
  </si>
  <si>
    <t>主要目的</t>
    <rPh sb="0" eb="2">
      <t>シュヨウ</t>
    </rPh>
    <rPh sb="2" eb="4">
      <t>モクテキ</t>
    </rPh>
    <phoneticPr fontId="2"/>
  </si>
  <si>
    <t>被験薬／一般名</t>
    <rPh sb="0" eb="3">
      <t>ヒケンヤク</t>
    </rPh>
    <rPh sb="4" eb="7">
      <t>イッパンメイ</t>
    </rPh>
    <phoneticPr fontId="2"/>
  </si>
  <si>
    <t>被験薬名</t>
    <rPh sb="0" eb="3">
      <t>ヒケンヤク</t>
    </rPh>
    <rPh sb="3" eb="4">
      <t>メイ</t>
    </rPh>
    <phoneticPr fontId="2"/>
  </si>
  <si>
    <t>治療群の割合</t>
    <rPh sb="0" eb="2">
      <t>チリョウ</t>
    </rPh>
    <rPh sb="2" eb="3">
      <t>グン</t>
    </rPh>
    <rPh sb="4" eb="6">
      <t>ワリアイ</t>
    </rPh>
    <phoneticPr fontId="2"/>
  </si>
  <si>
    <t>投与方法</t>
    <rPh sb="0" eb="2">
      <t>トウヨ</t>
    </rPh>
    <rPh sb="2" eb="4">
      <t>ホウホウ</t>
    </rPh>
    <phoneticPr fontId="2"/>
  </si>
  <si>
    <t>承認状況</t>
    <rPh sb="0" eb="4">
      <t>ショウニンジョウキョウ</t>
    </rPh>
    <phoneticPr fontId="2"/>
  </si>
  <si>
    <t>リスク・ベネフィットの評価</t>
    <rPh sb="11" eb="13">
      <t>ヒョウカ</t>
    </rPh>
    <phoneticPr fontId="2"/>
  </si>
  <si>
    <t>エントリー期間</t>
    <rPh sb="5" eb="7">
      <t>キカン</t>
    </rPh>
    <phoneticPr fontId="2"/>
  </si>
  <si>
    <t>予定症例数</t>
    <rPh sb="0" eb="2">
      <t>ヨテイ</t>
    </rPh>
    <rPh sb="2" eb="4">
      <t>ショウレイ</t>
    </rPh>
    <rPh sb="4" eb="5">
      <t>スウ</t>
    </rPh>
    <phoneticPr fontId="2"/>
  </si>
  <si>
    <t>No.／列</t>
    <rPh sb="4" eb="5">
      <t>レツ</t>
    </rPh>
    <phoneticPr fontId="2"/>
  </si>
  <si>
    <t>設問_小分類</t>
    <rPh sb="0" eb="2">
      <t>セツモン</t>
    </rPh>
    <rPh sb="3" eb="6">
      <t>ショウブンルイ</t>
    </rPh>
    <phoneticPr fontId="2"/>
  </si>
  <si>
    <t>既定</t>
    <rPh sb="0" eb="2">
      <t>キテイ</t>
    </rPh>
    <phoneticPr fontId="2"/>
  </si>
  <si>
    <t>選択肢1</t>
    <rPh sb="0" eb="3">
      <t>センタクシ</t>
    </rPh>
    <phoneticPr fontId="2"/>
  </si>
  <si>
    <t>選択肢2</t>
    <rPh sb="0" eb="3">
      <t>センタクシ</t>
    </rPh>
    <phoneticPr fontId="2"/>
  </si>
  <si>
    <t>選択肢3</t>
    <rPh sb="0" eb="3">
      <t>センタクシ</t>
    </rPh>
    <phoneticPr fontId="2"/>
  </si>
  <si>
    <t>選択肢4</t>
    <rPh sb="0" eb="3">
      <t>センタクシ</t>
    </rPh>
    <phoneticPr fontId="2"/>
  </si>
  <si>
    <t>選択肢5</t>
    <rPh sb="0" eb="3">
      <t>センタクシ</t>
    </rPh>
    <phoneticPr fontId="2"/>
  </si>
  <si>
    <t>選択肢6</t>
    <rPh sb="0" eb="3">
      <t>センタクシ</t>
    </rPh>
    <phoneticPr fontId="2"/>
  </si>
  <si>
    <t>選択肢7</t>
    <rPh sb="0" eb="3">
      <t>センタクシ</t>
    </rPh>
    <phoneticPr fontId="2"/>
  </si>
  <si>
    <t>選択肢8</t>
    <rPh sb="0" eb="3">
      <t>センタクシ</t>
    </rPh>
    <phoneticPr fontId="2"/>
  </si>
  <si>
    <t>選択肢9</t>
    <rPh sb="0" eb="3">
      <t>センタクシ</t>
    </rPh>
    <phoneticPr fontId="2"/>
  </si>
  <si>
    <t>選択肢10</t>
    <rPh sb="0" eb="3">
      <t>センタクシ</t>
    </rPh>
    <phoneticPr fontId="2"/>
  </si>
  <si>
    <t>選択肢11</t>
  </si>
  <si>
    <t>選択肢12</t>
  </si>
  <si>
    <t>選択肢13</t>
  </si>
  <si>
    <t>選択肢14</t>
  </si>
  <si>
    <t>選択肢15</t>
  </si>
  <si>
    <t>選択肢16</t>
  </si>
  <si>
    <t>選択肢17</t>
  </si>
  <si>
    <t>選択肢18</t>
  </si>
  <si>
    <t>選択肢19</t>
  </si>
  <si>
    <t>選択肢20</t>
  </si>
  <si>
    <t>選択肢21</t>
  </si>
  <si>
    <t>選択肢22</t>
  </si>
  <si>
    <t>選択肢23</t>
  </si>
  <si>
    <t>選択肢24</t>
  </si>
  <si>
    <t>選択肢25</t>
  </si>
  <si>
    <t>選択肢26</t>
  </si>
  <si>
    <t>選択肢27</t>
  </si>
  <si>
    <t>選択肢28</t>
  </si>
  <si>
    <t>選択肢29</t>
  </si>
  <si>
    <t>選択肢30</t>
  </si>
  <si>
    <t>選択肢31</t>
  </si>
  <si>
    <t>選択肢32</t>
  </si>
  <si>
    <t>選択肢33</t>
  </si>
  <si>
    <t>選択肢34</t>
  </si>
  <si>
    <t>選択肢35</t>
  </si>
  <si>
    <t>選択肢36</t>
  </si>
  <si>
    <t>選択肢37</t>
  </si>
  <si>
    <t>選択肢38</t>
  </si>
  <si>
    <t>共通</t>
    <rPh sb="0" eb="2">
      <t>キョウツウ</t>
    </rPh>
    <phoneticPr fontId="2"/>
  </si>
  <si>
    <t>あり/なし</t>
    <phoneticPr fontId="2"/>
  </si>
  <si>
    <t>あり</t>
    <phoneticPr fontId="2"/>
  </si>
  <si>
    <t>なし</t>
    <phoneticPr fontId="2"/>
  </si>
  <si>
    <t>該当せず</t>
    <rPh sb="0" eb="2">
      <t>ガイトウ</t>
    </rPh>
    <phoneticPr fontId="2"/>
  </si>
  <si>
    <t>該当/非該当</t>
    <rPh sb="0" eb="2">
      <t>ガイトウ</t>
    </rPh>
    <rPh sb="3" eb="6">
      <t>ヒガイトウ</t>
    </rPh>
    <phoneticPr fontId="2"/>
  </si>
  <si>
    <t>非該当</t>
    <rPh sb="0" eb="3">
      <t>ヒガイトウ</t>
    </rPh>
    <phoneticPr fontId="2"/>
  </si>
  <si>
    <t>可/不可</t>
    <rPh sb="0" eb="1">
      <t>カ</t>
    </rPh>
    <rPh sb="2" eb="4">
      <t>フカ</t>
    </rPh>
    <phoneticPr fontId="2"/>
  </si>
  <si>
    <t>可</t>
    <rPh sb="0" eb="1">
      <t>カ</t>
    </rPh>
    <phoneticPr fontId="2"/>
  </si>
  <si>
    <t>不可</t>
    <rPh sb="0" eb="2">
      <t>フカ</t>
    </rPh>
    <phoneticPr fontId="2"/>
  </si>
  <si>
    <t>該当せず</t>
    <phoneticPr fontId="2"/>
  </si>
  <si>
    <t>要/不要</t>
    <rPh sb="0" eb="1">
      <t>ヨウ</t>
    </rPh>
    <rPh sb="2" eb="4">
      <t>フヨウ</t>
    </rPh>
    <phoneticPr fontId="2"/>
  </si>
  <si>
    <t>要</t>
    <rPh sb="0" eb="1">
      <t>ヨウ</t>
    </rPh>
    <phoneticPr fontId="2"/>
  </si>
  <si>
    <t>不要</t>
    <rPh sb="0" eb="2">
      <t>フヨウ</t>
    </rPh>
    <phoneticPr fontId="2"/>
  </si>
  <si>
    <t>第Ⅰ相</t>
  </si>
  <si>
    <t>第Ⅰ/Ⅱ相</t>
  </si>
  <si>
    <t>第Ⅱ相</t>
  </si>
  <si>
    <t>第Ⅱ/Ⅲ相</t>
  </si>
  <si>
    <t>第Ⅲ相</t>
    <phoneticPr fontId="2"/>
  </si>
  <si>
    <t>製造販売後臨床試験</t>
  </si>
  <si>
    <t>医療機器</t>
  </si>
  <si>
    <t>体外診断用医薬品</t>
    <rPh sb="0" eb="8">
      <t>タイガイシンダンヨウイヤクヒン</t>
    </rPh>
    <phoneticPr fontId="2"/>
  </si>
  <si>
    <t>拡大治験</t>
  </si>
  <si>
    <t>その他</t>
    <rPh sb="2" eb="3">
      <t>タ</t>
    </rPh>
    <phoneticPr fontId="2"/>
  </si>
  <si>
    <t>オープン</t>
    <phoneticPr fontId="2"/>
  </si>
  <si>
    <t>単盲検</t>
    <rPh sb="0" eb="3">
      <t>タンモウケン</t>
    </rPh>
    <phoneticPr fontId="2"/>
  </si>
  <si>
    <t>二重盲検</t>
    <rPh sb="0" eb="4">
      <t>ニジュウモウケン</t>
    </rPh>
    <phoneticPr fontId="2"/>
  </si>
  <si>
    <t>製造販売承認申請</t>
    <phoneticPr fontId="2"/>
  </si>
  <si>
    <t>製造販売承認事項一部変更申請</t>
    <phoneticPr fontId="2"/>
  </si>
  <si>
    <t>再審査申請</t>
    <phoneticPr fontId="2"/>
  </si>
  <si>
    <t>再評価申請</t>
    <phoneticPr fontId="2"/>
  </si>
  <si>
    <t>あり(必須)</t>
  </si>
  <si>
    <t>あり(任意)</t>
  </si>
  <si>
    <t>なし</t>
  </si>
  <si>
    <t>日本語のみ</t>
    <rPh sb="0" eb="3">
      <t>ニホンゴ</t>
    </rPh>
    <phoneticPr fontId="2"/>
  </si>
  <si>
    <t>英語のみ</t>
    <rPh sb="0" eb="2">
      <t>エイゴ</t>
    </rPh>
    <phoneticPr fontId="2"/>
  </si>
  <si>
    <t>医薬品</t>
    <rPh sb="0" eb="3">
      <t>イヤクヒン</t>
    </rPh>
    <phoneticPr fontId="2"/>
  </si>
  <si>
    <t>医療機器</t>
    <rPh sb="0" eb="4">
      <t>イリョウキキ</t>
    </rPh>
    <phoneticPr fontId="2"/>
  </si>
  <si>
    <t>再生医療等製品</t>
    <rPh sb="0" eb="2">
      <t>サイセイ</t>
    </rPh>
    <rPh sb="2" eb="7">
      <t>イリョウトウセイヒン</t>
    </rPh>
    <phoneticPr fontId="2"/>
  </si>
  <si>
    <t>内用</t>
    <rPh sb="0" eb="2">
      <t>ナイヨウ</t>
    </rPh>
    <phoneticPr fontId="2"/>
  </si>
  <si>
    <t>外用</t>
    <rPh sb="0" eb="2">
      <t>ガイヨウ</t>
    </rPh>
    <phoneticPr fontId="2"/>
  </si>
  <si>
    <t>皮下注</t>
    <rPh sb="0" eb="3">
      <t>ヒカチュウ</t>
    </rPh>
    <phoneticPr fontId="2"/>
  </si>
  <si>
    <t>筋注</t>
    <rPh sb="0" eb="2">
      <t>キンチュウ</t>
    </rPh>
    <phoneticPr fontId="2"/>
  </si>
  <si>
    <t>静注</t>
    <rPh sb="0" eb="2">
      <t>ジョウチュウ</t>
    </rPh>
    <phoneticPr fontId="2"/>
  </si>
  <si>
    <t>再生医療等製品</t>
    <rPh sb="0" eb="7">
      <t>サイセイイリョウトウセイヒン</t>
    </rPh>
    <phoneticPr fontId="2"/>
  </si>
  <si>
    <t>医薬品＋医療機器</t>
    <rPh sb="0" eb="3">
      <t>イヤクヒン</t>
    </rPh>
    <rPh sb="4" eb="8">
      <t>イリョウキキ</t>
    </rPh>
    <phoneticPr fontId="2"/>
  </si>
  <si>
    <t>医薬品＋再生医療等製品</t>
    <rPh sb="0" eb="3">
      <t>イヤクヒン</t>
    </rPh>
    <rPh sb="4" eb="11">
      <t>サイセイイリョウトウセイヒン</t>
    </rPh>
    <phoneticPr fontId="2"/>
  </si>
  <si>
    <t>医療機器＋再生医療等製品</t>
    <rPh sb="0" eb="4">
      <t>イリョウキキ</t>
    </rPh>
    <rPh sb="5" eb="12">
      <t>サイセイイリョウトウセイヒン</t>
    </rPh>
    <phoneticPr fontId="2"/>
  </si>
  <si>
    <t>医薬品＋医療機器＋再生医療等製品</t>
    <rPh sb="0" eb="3">
      <t>イヤクヒン</t>
    </rPh>
    <rPh sb="4" eb="8">
      <t>イリョウキキ</t>
    </rPh>
    <rPh sb="9" eb="16">
      <t>サイセイイリョウトウセイヒン</t>
    </rPh>
    <phoneticPr fontId="2"/>
  </si>
  <si>
    <t>承認状況</t>
    <phoneticPr fontId="2"/>
  </si>
  <si>
    <t>他の適応に国内で承認</t>
    <rPh sb="0" eb="1">
      <t>タ</t>
    </rPh>
    <rPh sb="2" eb="4">
      <t>テキオウ</t>
    </rPh>
    <rPh sb="5" eb="7">
      <t>コクナイ</t>
    </rPh>
    <rPh sb="8" eb="10">
      <t>ショウニン</t>
    </rPh>
    <phoneticPr fontId="2"/>
  </si>
  <si>
    <t>同一適応で欧米で承認</t>
    <phoneticPr fontId="2"/>
  </si>
  <si>
    <t>未承認</t>
    <rPh sb="0" eb="3">
      <t>ミショウニン</t>
    </rPh>
    <phoneticPr fontId="2"/>
  </si>
  <si>
    <t>血液・リウマチ・感染症内科</t>
  </si>
  <si>
    <t>呼吸器内科</t>
  </si>
  <si>
    <t>循環器内科</t>
  </si>
  <si>
    <t>腎臓・高血圧内科</t>
  </si>
  <si>
    <t>内分泌・糖尿病内科</t>
  </si>
  <si>
    <t>脳神経内科</t>
  </si>
  <si>
    <t>脳卒中科</t>
  </si>
  <si>
    <t>臨床腫瘍科</t>
  </si>
  <si>
    <t>緩和医療科</t>
  </si>
  <si>
    <t>総合診療科</t>
  </si>
  <si>
    <t>精神科</t>
  </si>
  <si>
    <t>児童精神科</t>
  </si>
  <si>
    <t>小児科</t>
  </si>
  <si>
    <t>心臓血管外科・小児循環器</t>
  </si>
  <si>
    <t>消化器・一般外科</t>
  </si>
  <si>
    <t>消化器外科</t>
  </si>
  <si>
    <t>呼吸器外科</t>
  </si>
  <si>
    <t>乳腺・甲状腺外科</t>
  </si>
  <si>
    <t>乳腺外科</t>
  </si>
  <si>
    <t>整形外科</t>
  </si>
  <si>
    <t>皮膚科</t>
  </si>
  <si>
    <t>泌尿器科</t>
  </si>
  <si>
    <t>産婦人科</t>
  </si>
  <si>
    <t>眼科</t>
  </si>
  <si>
    <t>耳鼻いんこう科</t>
  </si>
  <si>
    <t>放射線治療科</t>
  </si>
  <si>
    <t>放射線診断科</t>
  </si>
  <si>
    <t>歯科・口腔外科・矯正歯科</t>
  </si>
  <si>
    <t>麻酔科</t>
  </si>
  <si>
    <t>脳神経外科</t>
  </si>
  <si>
    <t>形成外科</t>
  </si>
  <si>
    <t>リハビリテーション科</t>
  </si>
  <si>
    <t>病理診断科</t>
  </si>
  <si>
    <t>救急科</t>
  </si>
  <si>
    <t>がんゲノム診断科</t>
  </si>
  <si>
    <t>遺伝子診療科</t>
  </si>
  <si>
    <t>難病ゲノム診断科</t>
  </si>
  <si>
    <t>統一書式(日本語)のみ</t>
    <rPh sb="0" eb="4">
      <t>トウイツショシキ</t>
    </rPh>
    <rPh sb="5" eb="8">
      <t>ニホンゴ</t>
    </rPh>
    <phoneticPr fontId="2"/>
  </si>
  <si>
    <t>統一書式＋英語書式</t>
    <rPh sb="0" eb="4">
      <t>トウイツショシキ</t>
    </rPh>
    <rPh sb="5" eb="7">
      <t>エイゴ</t>
    </rPh>
    <rPh sb="7" eb="9">
      <t>ショシキ</t>
    </rPh>
    <phoneticPr fontId="2"/>
  </si>
  <si>
    <t>統一書式(日本語)のみ</t>
    <phoneticPr fontId="2"/>
  </si>
  <si>
    <t>英語書式のみ</t>
    <phoneticPr fontId="2"/>
  </si>
  <si>
    <t>統一書式＋英語書式</t>
    <phoneticPr fontId="2"/>
  </si>
  <si>
    <t>その他協力者等CV</t>
    <rPh sb="3" eb="6">
      <t>キョウリョクシャ</t>
    </rPh>
    <rPh sb="6" eb="7">
      <t>トウ</t>
    </rPh>
    <phoneticPr fontId="2"/>
  </si>
  <si>
    <t>CRCのみ</t>
    <phoneticPr fontId="2"/>
  </si>
  <si>
    <t>あり(単独)</t>
    <rPh sb="3" eb="5">
      <t>タンドク</t>
    </rPh>
    <phoneticPr fontId="2"/>
  </si>
  <si>
    <t>あり(Delegation Logと一緒)</t>
    <rPh sb="18" eb="20">
      <t>イッショ</t>
    </rPh>
    <phoneticPr fontId="2"/>
  </si>
  <si>
    <t>当院様式使用可(依頼者様式との摺合せ有)</t>
    <rPh sb="0" eb="2">
      <t>トウイン</t>
    </rPh>
    <rPh sb="2" eb="4">
      <t>ヨウシキ</t>
    </rPh>
    <rPh sb="4" eb="6">
      <t>シヨウ</t>
    </rPh>
    <rPh sb="6" eb="7">
      <t>カ</t>
    </rPh>
    <rPh sb="8" eb="11">
      <t>イライシャ</t>
    </rPh>
    <rPh sb="11" eb="13">
      <t>ヨウシキ</t>
    </rPh>
    <rPh sb="15" eb="17">
      <t>スリアワ</t>
    </rPh>
    <rPh sb="18" eb="19">
      <t>アリ</t>
    </rPh>
    <phoneticPr fontId="2"/>
  </si>
  <si>
    <t>当院様式使用可(依頼者様式との摺合せ無)</t>
    <rPh sb="0" eb="2">
      <t>トウイン</t>
    </rPh>
    <rPh sb="2" eb="4">
      <t>ヨウシキ</t>
    </rPh>
    <rPh sb="4" eb="6">
      <t>シヨウ</t>
    </rPh>
    <rPh sb="6" eb="7">
      <t>カ</t>
    </rPh>
    <rPh sb="8" eb="11">
      <t>イライシャ</t>
    </rPh>
    <rPh sb="11" eb="13">
      <t>ヨウシキ</t>
    </rPh>
    <rPh sb="15" eb="17">
      <t>スリアワ</t>
    </rPh>
    <rPh sb="18" eb="19">
      <t>ナシ</t>
    </rPh>
    <phoneticPr fontId="2"/>
  </si>
  <si>
    <t>被験者識別コード</t>
    <rPh sb="0" eb="3">
      <t>ヒケンシャ</t>
    </rPh>
    <phoneticPr fontId="2"/>
  </si>
  <si>
    <t>当院方式(整理番号＋01からの連番)</t>
    <rPh sb="2" eb="4">
      <t>ホウシキ</t>
    </rPh>
    <phoneticPr fontId="2"/>
  </si>
  <si>
    <t>依頼者方式</t>
    <rPh sb="0" eb="3">
      <t>イライシャ</t>
    </rPh>
    <phoneticPr fontId="2"/>
  </si>
  <si>
    <t>FAX</t>
    <phoneticPr fontId="2"/>
  </si>
  <si>
    <t>Web</t>
    <phoneticPr fontId="2"/>
  </si>
  <si>
    <t>メール</t>
    <phoneticPr fontId="2"/>
  </si>
  <si>
    <t>通常診療に関わる文書保管ファイル</t>
  </si>
  <si>
    <t>責任医師ファイル</t>
  </si>
  <si>
    <t>治験担当医師</t>
  </si>
  <si>
    <t>臨床試験管理室</t>
    <phoneticPr fontId="2"/>
  </si>
  <si>
    <t>日本人のみ</t>
    <phoneticPr fontId="2"/>
  </si>
  <si>
    <t>日本在住で日本語ができれば可</t>
    <phoneticPr fontId="2"/>
  </si>
  <si>
    <t>日本人以外も可</t>
    <rPh sb="0" eb="3">
      <t>ニホンジン</t>
    </rPh>
    <rPh sb="3" eb="5">
      <t>イガイ</t>
    </rPh>
    <rPh sb="6" eb="7">
      <t>カ</t>
    </rPh>
    <phoneticPr fontId="2"/>
  </si>
  <si>
    <t>紙媒体</t>
    <rPh sb="0" eb="3">
      <t>カミバイタイ</t>
    </rPh>
    <phoneticPr fontId="2"/>
  </si>
  <si>
    <t>重篤な有害事象</t>
    <phoneticPr fontId="2"/>
  </si>
  <si>
    <t>統一書式</t>
    <rPh sb="0" eb="4">
      <t>トウイツショシキ</t>
    </rPh>
    <phoneticPr fontId="2"/>
  </si>
  <si>
    <t>統一書式＋依頼者様式</t>
    <rPh sb="5" eb="10">
      <t>イライシャヨウシキ</t>
    </rPh>
    <phoneticPr fontId="2"/>
  </si>
  <si>
    <t>実施期間をカバーしている</t>
    <rPh sb="0" eb="4">
      <t>ジッシキカン</t>
    </rPh>
    <phoneticPr fontId="2"/>
  </si>
  <si>
    <t>定期的な更新あり</t>
    <rPh sb="0" eb="3">
      <t>テイキテキ</t>
    </rPh>
    <rPh sb="4" eb="6">
      <t>コウシン</t>
    </rPh>
    <phoneticPr fontId="2"/>
  </si>
  <si>
    <t>治験との関連が否定できないもの（重症度、既知・未知　無関係）</t>
    <phoneticPr fontId="2"/>
  </si>
  <si>
    <t>治験責任・分担医師</t>
    <phoneticPr fontId="2"/>
  </si>
  <si>
    <t>治験依頼者</t>
    <phoneticPr fontId="2"/>
  </si>
  <si>
    <t>医療費全額</t>
  </si>
  <si>
    <t>被験者負担分</t>
  </si>
  <si>
    <t>請求後1週間以内</t>
    <phoneticPr fontId="2"/>
  </si>
  <si>
    <t>請求後1か月以内</t>
    <phoneticPr fontId="2"/>
  </si>
  <si>
    <t>請求後1か月以上</t>
    <phoneticPr fontId="2"/>
  </si>
  <si>
    <t>病院から請求</t>
  </si>
  <si>
    <t>被験者口座へ振込</t>
  </si>
  <si>
    <t>医療手当</t>
    <rPh sb="0" eb="4">
      <t>イリョウテアテ</t>
    </rPh>
    <phoneticPr fontId="2"/>
  </si>
  <si>
    <t>補償金</t>
    <rPh sb="0" eb="3">
      <t>ホショウキン</t>
    </rPh>
    <phoneticPr fontId="2"/>
  </si>
  <si>
    <t>全額負担</t>
  </si>
  <si>
    <t>健康保険適用後の被験者負担分</t>
  </si>
  <si>
    <t>同意取得で1例</t>
  </si>
  <si>
    <t>観察期等登録で1例</t>
  </si>
  <si>
    <t>治験薬投与開始で1例</t>
    <phoneticPr fontId="2"/>
  </si>
  <si>
    <t>承認取得までの継続投与試験</t>
    <phoneticPr fontId="2"/>
  </si>
  <si>
    <t>計画あり(同一PRT)</t>
    <rPh sb="0" eb="2">
      <t>ケイカク</t>
    </rPh>
    <rPh sb="5" eb="7">
      <t>ドウイツ</t>
    </rPh>
    <phoneticPr fontId="2"/>
  </si>
  <si>
    <t>計画あり(別PRT)</t>
    <rPh sb="0" eb="2">
      <t>ケイカク</t>
    </rPh>
    <rPh sb="5" eb="6">
      <t>ベツ</t>
    </rPh>
    <phoneticPr fontId="2"/>
  </si>
  <si>
    <t>入院⇔外来</t>
    <phoneticPr fontId="2"/>
  </si>
  <si>
    <t>入院のみ</t>
    <rPh sb="0" eb="2">
      <t>ニュウイン</t>
    </rPh>
    <phoneticPr fontId="2"/>
  </si>
  <si>
    <t>外来のみ</t>
    <rPh sb="0" eb="2">
      <t>ガイライ</t>
    </rPh>
    <phoneticPr fontId="2"/>
  </si>
  <si>
    <t>投与日当日のみ</t>
    <rPh sb="0" eb="3">
      <t>トウヨビ</t>
    </rPh>
    <rPh sb="3" eb="5">
      <t>トウジツ</t>
    </rPh>
    <phoneticPr fontId="2"/>
  </si>
  <si>
    <t>投与開始日～最終投与日(または中止判断日)</t>
    <rPh sb="15" eb="17">
      <t>チュウシ</t>
    </rPh>
    <rPh sb="17" eb="20">
      <t>ハンダンビ</t>
    </rPh>
    <phoneticPr fontId="2"/>
  </si>
  <si>
    <t>手術若しくは処置の前後1週間(前後7日間)</t>
    <rPh sb="0" eb="2">
      <t>シュジュツ</t>
    </rPh>
    <rPh sb="2" eb="3">
      <t>モ</t>
    </rPh>
    <rPh sb="6" eb="8">
      <t>ショチ</t>
    </rPh>
    <rPh sb="9" eb="11">
      <t>ゼンゴ</t>
    </rPh>
    <rPh sb="12" eb="14">
      <t>シュウカン</t>
    </rPh>
    <rPh sb="15" eb="17">
      <t>ゼンゴ</t>
    </rPh>
    <rPh sb="18" eb="20">
      <t>ニチカン</t>
    </rPh>
    <phoneticPr fontId="2"/>
  </si>
  <si>
    <t>SRL</t>
  </si>
  <si>
    <t>LSIメディエンス</t>
  </si>
  <si>
    <t>BML</t>
  </si>
  <si>
    <t>Labcorp</t>
  </si>
  <si>
    <t>Q2</t>
  </si>
  <si>
    <t>ICON</t>
  </si>
  <si>
    <t>LKF</t>
  </si>
  <si>
    <t>MED PACE</t>
  </si>
  <si>
    <t>その他</t>
  </si>
  <si>
    <t>MARKEN</t>
  </si>
  <si>
    <t>TNT</t>
  </si>
  <si>
    <t>DHL</t>
  </si>
  <si>
    <t>FedEX</t>
  </si>
  <si>
    <t>報告書</t>
    <phoneticPr fontId="2"/>
  </si>
  <si>
    <t>web</t>
    <phoneticPr fontId="2"/>
  </si>
  <si>
    <t>その他</t>
    <phoneticPr fontId="2"/>
  </si>
  <si>
    <t>検体の保管</t>
  </si>
  <si>
    <t>当日</t>
    <rPh sb="0" eb="2">
      <t>トウジツ</t>
    </rPh>
    <phoneticPr fontId="2"/>
  </si>
  <si>
    <t>検体の保管方法</t>
  </si>
  <si>
    <t>常温</t>
    <rPh sb="0" eb="2">
      <t>ジョウオン</t>
    </rPh>
    <phoneticPr fontId="2"/>
  </si>
  <si>
    <t>冷蔵</t>
    <rPh sb="0" eb="2">
      <t>レイゾウ</t>
    </rPh>
    <phoneticPr fontId="2"/>
  </si>
  <si>
    <t>-20℃凍結</t>
  </si>
  <si>
    <t>-70℃凍結</t>
  </si>
  <si>
    <t>あり(血清)</t>
    <rPh sb="3" eb="5">
      <t>ケッセイ</t>
    </rPh>
    <phoneticPr fontId="2"/>
  </si>
  <si>
    <t>あり(尿)</t>
    <rPh sb="3" eb="4">
      <t>ニョウ</t>
    </rPh>
    <phoneticPr fontId="2"/>
  </si>
  <si>
    <t>あり(両方)</t>
    <rPh sb="3" eb="5">
      <t>リョウホウ</t>
    </rPh>
    <phoneticPr fontId="2"/>
  </si>
  <si>
    <t>超音波検査_画像コピー</t>
    <phoneticPr fontId="2"/>
  </si>
  <si>
    <t>あり(写真)</t>
    <rPh sb="3" eb="5">
      <t>シャシン</t>
    </rPh>
    <phoneticPr fontId="2"/>
  </si>
  <si>
    <t>あり(CD)</t>
    <phoneticPr fontId="2"/>
  </si>
  <si>
    <t>あり(DVD)</t>
    <phoneticPr fontId="2"/>
  </si>
  <si>
    <t>あり(フィルム)</t>
    <phoneticPr fontId="2"/>
  </si>
  <si>
    <t>マスキング</t>
  </si>
  <si>
    <t>あり(ID)</t>
    <phoneticPr fontId="2"/>
  </si>
  <si>
    <t>あり(氏名)</t>
    <rPh sb="3" eb="5">
      <t>シメイ</t>
    </rPh>
    <phoneticPr fontId="2"/>
  </si>
  <si>
    <t>あり(生年月日)</t>
    <rPh sb="3" eb="7">
      <t>セイネンガッピ</t>
    </rPh>
    <phoneticPr fontId="2"/>
  </si>
  <si>
    <t>あり(性別)</t>
    <rPh sb="3" eb="5">
      <t>セイベツ</t>
    </rPh>
    <phoneticPr fontId="2"/>
  </si>
  <si>
    <t>あり(全部)</t>
    <rPh sb="3" eb="5">
      <t>ゼンブ</t>
    </rPh>
    <phoneticPr fontId="2"/>
  </si>
  <si>
    <t>恒温器(保管庫)の貸与</t>
  </si>
  <si>
    <t>あり(温度計貸与あり)</t>
    <rPh sb="3" eb="6">
      <t>オンドケイ</t>
    </rPh>
    <rPh sb="6" eb="8">
      <t>タイヨ</t>
    </rPh>
    <phoneticPr fontId="2"/>
  </si>
  <si>
    <t>あり(温度計貸与なし)</t>
    <phoneticPr fontId="2"/>
  </si>
  <si>
    <t>オープン(薬剤・組番号無)</t>
    <phoneticPr fontId="2"/>
  </si>
  <si>
    <t>ブラインド(薬剤・組番号有)</t>
    <phoneticPr fontId="2"/>
  </si>
  <si>
    <t>あり(前投薬なし)</t>
    <rPh sb="3" eb="4">
      <t>ゼン</t>
    </rPh>
    <rPh sb="4" eb="6">
      <t>トウヤク</t>
    </rPh>
    <phoneticPr fontId="2"/>
  </si>
  <si>
    <t>あり(前投薬あり)</t>
    <phoneticPr fontId="2"/>
  </si>
  <si>
    <t>あり(治験医師)</t>
    <rPh sb="3" eb="5">
      <t>チケン</t>
    </rPh>
    <rPh sb="5" eb="7">
      <t>イシ</t>
    </rPh>
    <phoneticPr fontId="2"/>
  </si>
  <si>
    <t>あり(治験協力者)</t>
    <rPh sb="3" eb="8">
      <t>チケンキョウリョクシャ</t>
    </rPh>
    <phoneticPr fontId="2"/>
  </si>
  <si>
    <t>あり(通常診療通りの対応)</t>
    <rPh sb="3" eb="5">
      <t>ツウジョウ</t>
    </rPh>
    <rPh sb="5" eb="7">
      <t>シンリョウ</t>
    </rPh>
    <rPh sb="7" eb="8">
      <t>トオ</t>
    </rPh>
    <rPh sb="10" eb="12">
      <t>タイオウ</t>
    </rPh>
    <phoneticPr fontId="2"/>
  </si>
  <si>
    <t>あり(リスト提供あり)</t>
    <rPh sb="6" eb="8">
      <t>テイキョウ</t>
    </rPh>
    <phoneticPr fontId="2"/>
  </si>
  <si>
    <t>あり(リスト提供なし)</t>
    <phoneticPr fontId="2"/>
  </si>
  <si>
    <t>治験使用薬_C列</t>
  </si>
  <si>
    <t>種類</t>
    <phoneticPr fontId="2"/>
  </si>
  <si>
    <t>被験薬</t>
    <rPh sb="0" eb="3">
      <t>ヒケンヤク</t>
    </rPh>
    <phoneticPr fontId="2"/>
  </si>
  <si>
    <t>対照薬</t>
    <rPh sb="0" eb="2">
      <t>タイショウ</t>
    </rPh>
    <rPh sb="2" eb="3">
      <t>ヤク</t>
    </rPh>
    <phoneticPr fontId="2"/>
  </si>
  <si>
    <t>併用薬</t>
    <rPh sb="0" eb="3">
      <t>ヘイヨウヤク</t>
    </rPh>
    <phoneticPr fontId="2"/>
  </si>
  <si>
    <t>レスキュー薬</t>
    <rPh sb="5" eb="6">
      <t>ヤク</t>
    </rPh>
    <phoneticPr fontId="2"/>
  </si>
  <si>
    <t>前投与薬</t>
    <rPh sb="0" eb="1">
      <t>マエ</t>
    </rPh>
    <rPh sb="1" eb="3">
      <t>トウヨ</t>
    </rPh>
    <rPh sb="3" eb="4">
      <t>ヤク</t>
    </rPh>
    <phoneticPr fontId="2"/>
  </si>
  <si>
    <t>F列</t>
    <rPh sb="1" eb="2">
      <t>レツ</t>
    </rPh>
    <phoneticPr fontId="2"/>
  </si>
  <si>
    <t>G列</t>
    <rPh sb="0" eb="2">
      <t>gレツ</t>
    </rPh>
    <phoneticPr fontId="2"/>
  </si>
  <si>
    <t>室温(1～30℃)</t>
    <phoneticPr fontId="2"/>
  </si>
  <si>
    <t>恒温槽(15～25℃)</t>
    <phoneticPr fontId="2"/>
  </si>
  <si>
    <t>冷蔵(2～8℃)</t>
    <phoneticPr fontId="2"/>
  </si>
  <si>
    <t>H列</t>
    <rPh sb="1" eb="2">
      <t>レツ</t>
    </rPh>
    <phoneticPr fontId="2"/>
  </si>
  <si>
    <t>種目(予定を含む)</t>
    <phoneticPr fontId="2"/>
  </si>
  <si>
    <t>毒薬</t>
    <phoneticPr fontId="2"/>
  </si>
  <si>
    <t>劇薬</t>
    <phoneticPr fontId="2"/>
  </si>
  <si>
    <t>向精神薬</t>
    <phoneticPr fontId="2"/>
  </si>
  <si>
    <t>放射性医薬品</t>
    <phoneticPr fontId="2"/>
  </si>
  <si>
    <t>治験の概要に関する説明文書</t>
    <phoneticPr fontId="2"/>
  </si>
  <si>
    <t>当院契約症例数：○症例／日本国内：○症例</t>
    <rPh sb="0" eb="2">
      <t>トウイン</t>
    </rPh>
    <rPh sb="2" eb="7">
      <t>ケイヤクショウレイスウ</t>
    </rPh>
    <rPh sb="9" eb="10">
      <t>ショウ</t>
    </rPh>
    <rPh sb="10" eb="11">
      <t>レイ</t>
    </rPh>
    <rPh sb="12" eb="14">
      <t>ニホン</t>
    </rPh>
    <rPh sb="14" eb="16">
      <t>コクナイ</t>
    </rPh>
    <rPh sb="19" eb="20">
      <t>レイ</t>
    </rPh>
    <phoneticPr fontId="2"/>
  </si>
  <si>
    <t>※行の高さは変更可能です</t>
    <rPh sb="1" eb="2">
      <t>ギョウ</t>
    </rPh>
    <rPh sb="3" eb="4">
      <t>タカ</t>
    </rPh>
    <rPh sb="6" eb="8">
      <t>ヘンコウ</t>
    </rPh>
    <rPh sb="8" eb="10">
      <t>カノウ</t>
    </rPh>
    <phoneticPr fontId="2"/>
  </si>
  <si>
    <t>正式名称_日本語</t>
    <rPh sb="0" eb="2">
      <t>セイシキ</t>
    </rPh>
    <rPh sb="2" eb="4">
      <t>メイショウ</t>
    </rPh>
    <rPh sb="5" eb="8">
      <t>ニホンゴ</t>
    </rPh>
    <phoneticPr fontId="2"/>
  </si>
  <si>
    <t>↓色付きセルには、下記のようにヒアリングシートで選択・入力した情報が表示されます</t>
    <rPh sb="1" eb="3">
      <t>イロツ</t>
    </rPh>
    <rPh sb="24" eb="26">
      <t>センタク</t>
    </rPh>
    <rPh sb="27" eb="29">
      <t>ニュウリョク</t>
    </rPh>
    <rPh sb="31" eb="33">
      <t>ジョウホウ</t>
    </rPh>
    <rPh sb="34" eb="36">
      <t>ヒョウジ</t>
    </rPh>
    <phoneticPr fontId="2"/>
  </si>
  <si>
    <t>20yy/mm/dd</t>
    <phoneticPr fontId="2"/>
  </si>
  <si>
    <t>横浜市立大学附属病院　治験使用薬ヒアリングシート</t>
    <phoneticPr fontId="2"/>
  </si>
  <si>
    <t>試験管理番号</t>
    <phoneticPr fontId="2"/>
  </si>
  <si>
    <t>列1</t>
  </si>
  <si>
    <t>整理番号</t>
    <rPh sb="0" eb="4">
      <t>セイリバンゴウ</t>
    </rPh>
    <phoneticPr fontId="2"/>
  </si>
  <si>
    <t>試験通称名</t>
  </si>
  <si>
    <t>治験名</t>
  </si>
  <si>
    <t>終了区分</t>
  </si>
  <si>
    <t>管理情報</t>
  </si>
  <si>
    <t>試験区分・治験審査委員会</t>
  </si>
  <si>
    <t>委員会管理番号</t>
  </si>
  <si>
    <t>委員会情報</t>
    <rPh sb="0" eb="5">
      <t>イインカイジョウホウ</t>
    </rPh>
    <phoneticPr fontId="2"/>
  </si>
  <si>
    <t>基本属性</t>
  </si>
  <si>
    <t>被験薬の化学名又は識別記号</t>
    <phoneticPr fontId="2"/>
  </si>
  <si>
    <t>治験実施計画書番号</t>
    <rPh sb="4" eb="6">
      <t>ケイカク</t>
    </rPh>
    <phoneticPr fontId="2"/>
  </si>
  <si>
    <t>治験課題名</t>
    <phoneticPr fontId="2"/>
  </si>
  <si>
    <t>議事録適用治験課題名</t>
    <phoneticPr fontId="2"/>
  </si>
  <si>
    <t>審査依頼者</t>
    <phoneticPr fontId="2"/>
  </si>
  <si>
    <t>実施計画書番号</t>
  </si>
  <si>
    <t>No._小分類2</t>
    <phoneticPr fontId="2"/>
  </si>
  <si>
    <t>ヒアリングシート_小分類2</t>
    <rPh sb="9" eb="12">
      <t>ショウブンルイ</t>
    </rPh>
    <phoneticPr fontId="2"/>
  </si>
  <si>
    <t>審査不参加者２</t>
    <phoneticPr fontId="2"/>
  </si>
  <si>
    <t>審査不参加者３</t>
    <phoneticPr fontId="2"/>
  </si>
  <si>
    <t>審査不参加者１</t>
    <phoneticPr fontId="2"/>
  </si>
  <si>
    <t>Agathaシステム 試験登録情報</t>
    <rPh sb="13" eb="15">
      <t>トウロク</t>
    </rPh>
    <phoneticPr fontId="2"/>
  </si>
  <si>
    <t>終了区分を入力する。（入力不要）</t>
    <phoneticPr fontId="2"/>
  </si>
  <si>
    <t>登録されている委員会から該当する委員会を選択する。</t>
    <phoneticPr fontId="2"/>
  </si>
  <si>
    <t>自動補完されるため入力不要</t>
    <phoneticPr fontId="2"/>
  </si>
  <si>
    <t>書式等に反映されないため、入力不要</t>
    <phoneticPr fontId="2"/>
  </si>
  <si>
    <t>※ここで入力した審査不参加者は書式5作成時、自動的に出欠状況が「―」になります。
ただし、欠席した場合はXが優先されます。</t>
    <phoneticPr fontId="2"/>
  </si>
  <si>
    <t>試験区分</t>
    <rPh sb="0" eb="2">
      <t>シケン</t>
    </rPh>
    <rPh sb="2" eb="4">
      <t>クブン</t>
    </rPh>
    <phoneticPr fontId="2"/>
  </si>
  <si>
    <t>選択してください</t>
    <phoneticPr fontId="2"/>
  </si>
  <si>
    <t>治験</t>
    <rPh sb="0" eb="2">
      <t>チケン</t>
    </rPh>
    <phoneticPr fontId="2"/>
  </si>
  <si>
    <t>製造販売後臨床試験</t>
    <rPh sb="0" eb="5">
      <t>セイゾウハンバイゴ</t>
    </rPh>
    <rPh sb="5" eb="9">
      <t>リンショウシケン</t>
    </rPh>
    <phoneticPr fontId="2"/>
  </si>
  <si>
    <t>No.18該当⇒入力欄に記載
姓名の間を全角1マスあけて記載</t>
    <rPh sb="5" eb="7">
      <t>ガイトウ</t>
    </rPh>
    <phoneticPr fontId="2"/>
  </si>
  <si>
    <t>No.18該当⇒入力欄に記載</t>
  </si>
  <si>
    <t>No.18該当⇒入力欄に書類を送付する宛先を記載</t>
    <rPh sb="12" eb="14">
      <t>ショルイ</t>
    </rPh>
    <phoneticPr fontId="2"/>
  </si>
  <si>
    <t>(区分)</t>
    <rPh sb="1" eb="3">
      <t>クブン</t>
    </rPh>
    <phoneticPr fontId="2"/>
  </si>
  <si>
    <t>No._小分類3</t>
    <phoneticPr fontId="2"/>
  </si>
  <si>
    <t>ヒアリングシート_小分類3</t>
    <rPh sb="9" eb="12">
      <t>ショウブンルイ</t>
    </rPh>
    <phoneticPr fontId="2"/>
  </si>
  <si>
    <t>英語・日本語併記</t>
    <rPh sb="0" eb="2">
      <t>エイゴ</t>
    </rPh>
    <rPh sb="3" eb="6">
      <t>ニホンゴ</t>
    </rPh>
    <rPh sb="6" eb="8">
      <t>ヘイキ</t>
    </rPh>
    <phoneticPr fontId="2"/>
  </si>
  <si>
    <t>治験責任医師
実施診療科</t>
    <rPh sb="0" eb="2">
      <t>チケン</t>
    </rPh>
    <rPh sb="2" eb="4">
      <t>セキニン</t>
    </rPh>
    <rPh sb="4" eb="6">
      <t>イシ</t>
    </rPh>
    <rPh sb="7" eb="9">
      <t>ジッシ</t>
    </rPh>
    <rPh sb="9" eb="12">
      <t>シンリョウカ</t>
    </rPh>
    <phoneticPr fontId="2"/>
  </si>
  <si>
    <t>開始日：yyyy/m/d～終了予定日：yyyy/m/d</t>
    <rPh sb="0" eb="3">
      <t>カイシビ</t>
    </rPh>
    <rPh sb="13" eb="15">
      <t>シュウリョウ</t>
    </rPh>
    <rPh sb="15" eb="18">
      <t>ヨテイビ</t>
    </rPh>
    <phoneticPr fontId="2"/>
  </si>
  <si>
    <t>登録開始日：yyyy/m/d～登録終了予定日：yyyy/m/d</t>
    <rPh sb="0" eb="2">
      <t>トウロク</t>
    </rPh>
    <rPh sb="2" eb="5">
      <t>カイシビ</t>
    </rPh>
    <rPh sb="15" eb="17">
      <t>トウロク</t>
    </rPh>
    <rPh sb="17" eb="19">
      <t>シュウリョウ</t>
    </rPh>
    <rPh sb="19" eb="22">
      <t>ヨテイビ</t>
    </rPh>
    <phoneticPr fontId="2"/>
  </si>
  <si>
    <t>治験国内管理人「該当」の場合：治験国内管理人：○○○○／依頼者：△△△△
治験国内管理人「非該当」の場合：○○○○</t>
    <rPh sb="8" eb="10">
      <t>ガイトウ</t>
    </rPh>
    <rPh sb="12" eb="14">
      <t>バアイ</t>
    </rPh>
    <rPh sb="15" eb="17">
      <t>チケン</t>
    </rPh>
    <rPh sb="17" eb="19">
      <t>コクナイ</t>
    </rPh>
    <rPh sb="19" eb="22">
      <t>カンリニン</t>
    </rPh>
    <rPh sb="28" eb="31">
      <t>イライシャ</t>
    </rPh>
    <rPh sb="46" eb="49">
      <t>ヒガイトウ</t>
    </rPh>
    <phoneticPr fontId="2"/>
  </si>
  <si>
    <t>「その他」以外の場合：「承認状況」の選択肢
「その他」の場合：「承認状況」入力欄の記載</t>
    <rPh sb="3" eb="4">
      <t>タ</t>
    </rPh>
    <rPh sb="5" eb="7">
      <t>イガイ</t>
    </rPh>
    <rPh sb="8" eb="10">
      <t>バアイ</t>
    </rPh>
    <rPh sb="12" eb="16">
      <t>ショウニンジョウキョウ</t>
    </rPh>
    <rPh sb="18" eb="21">
      <t>センタクシ</t>
    </rPh>
    <rPh sb="25" eb="26">
      <t>タ</t>
    </rPh>
    <rPh sb="28" eb="30">
      <t>バアイ</t>
    </rPh>
    <rPh sb="32" eb="36">
      <t>ショウニンジョウキョウ</t>
    </rPh>
    <rPh sb="37" eb="40">
      <t>ニュウリョクラン</t>
    </rPh>
    <rPh sb="41" eb="43">
      <t>キサイ</t>
    </rPh>
    <phoneticPr fontId="2"/>
  </si>
  <si>
    <t>「あり」以外の場合：「他の適応症」の選択肢
「あり」の場合：「他の適応症」入力欄の記載</t>
    <rPh sb="31" eb="32">
      <t>タ</t>
    </rPh>
    <rPh sb="33" eb="36">
      <t>テキオウショウ</t>
    </rPh>
    <rPh sb="37" eb="40">
      <t>ニュウリョクラン</t>
    </rPh>
    <phoneticPr fontId="2"/>
  </si>
  <si>
    <t>(名称)</t>
    <phoneticPr fontId="2"/>
  </si>
  <si>
    <t>(所在地)</t>
    <phoneticPr fontId="2"/>
  </si>
  <si>
    <t>(委員長名)</t>
    <phoneticPr fontId="2"/>
  </si>
  <si>
    <t>同種同効薬</t>
    <rPh sb="0" eb="2">
      <t>ドウシュ</t>
    </rPh>
    <rPh sb="2" eb="5">
      <t>ドウコウヤク</t>
    </rPh>
    <phoneticPr fontId="2"/>
  </si>
  <si>
    <t>未使用治験薬の依頼者回収</t>
    <rPh sb="0" eb="3">
      <t>ミシヨウ</t>
    </rPh>
    <rPh sb="3" eb="5">
      <t>チケン</t>
    </rPh>
    <rPh sb="5" eb="6">
      <t>ヤク</t>
    </rPh>
    <rPh sb="7" eb="10">
      <t>イライシャ</t>
    </rPh>
    <rPh sb="10" eb="12">
      <t>カイシュウ</t>
    </rPh>
    <phoneticPr fontId="2"/>
  </si>
  <si>
    <t>ページ</t>
    <phoneticPr fontId="2"/>
  </si>
  <si>
    <t>横浜市立大学附属病院　QAシート</t>
    <phoneticPr fontId="2"/>
  </si>
  <si>
    <t>治験薬関連</t>
    <rPh sb="0" eb="2">
      <t>チケン</t>
    </rPh>
    <rPh sb="2" eb="3">
      <t>ヤク</t>
    </rPh>
    <rPh sb="3" eb="5">
      <t>カンレン</t>
    </rPh>
    <phoneticPr fontId="2"/>
  </si>
  <si>
    <t>被験薬及び治験使用薬の情報については「治験使用薬ヒアリングシート」に詳細を記載</t>
    <rPh sb="11" eb="13">
      <t>ジョウホウ</t>
    </rPh>
    <rPh sb="34" eb="36">
      <t>ショウサイ</t>
    </rPh>
    <phoneticPr fontId="2"/>
  </si>
  <si>
    <t>治験薬関連</t>
    <rPh sb="2" eb="3">
      <t>ヤク</t>
    </rPh>
    <rPh sb="3" eb="5">
      <t>カンレン</t>
    </rPh>
    <phoneticPr fontId="2"/>
  </si>
  <si>
    <t>該当⇒入力欄に本試験のがん種別を記載
※地域がん診療連携拠点病院集計用</t>
    <rPh sb="0" eb="2">
      <t>ガイトウ</t>
    </rPh>
    <rPh sb="7" eb="8">
      <t>ホン</t>
    </rPh>
    <rPh sb="8" eb="10">
      <t>シケン</t>
    </rPh>
    <rPh sb="13" eb="15">
      <t>シュベツ</t>
    </rPh>
    <rPh sb="16" eb="18">
      <t>キサイ</t>
    </rPh>
    <rPh sb="32" eb="34">
      <t>シュウケイ</t>
    </rPh>
    <rPh sb="34" eb="35">
      <t>ヨウ</t>
    </rPh>
    <phoneticPr fontId="2"/>
  </si>
  <si>
    <t>・連絡先</t>
    <rPh sb="1" eb="4">
      <t>レンラクサキ</t>
    </rPh>
    <phoneticPr fontId="2"/>
  </si>
  <si>
    <t>〒</t>
    <phoneticPr fontId="2"/>
  </si>
  <si>
    <t>236-0004</t>
    <phoneticPr fontId="2"/>
  </si>
  <si>
    <t>横浜市金沢区福浦3-9</t>
    <rPh sb="0" eb="3">
      <t>ヨコハマシ</t>
    </rPh>
    <rPh sb="3" eb="6">
      <t>カナザワク</t>
    </rPh>
    <rPh sb="6" eb="8">
      <t>フクウラ</t>
    </rPh>
    <phoneticPr fontId="2"/>
  </si>
  <si>
    <t>公立大学法人横浜市立大学附属病院 臨床試験管理室</t>
    <phoneticPr fontId="2"/>
  </si>
  <si>
    <t>045-787-2800</t>
    <phoneticPr fontId="2"/>
  </si>
  <si>
    <t>内線</t>
    <rPh sb="0" eb="2">
      <t>ナイセン</t>
    </rPh>
    <phoneticPr fontId="2"/>
  </si>
  <si>
    <t>045-787-2632</t>
    <phoneticPr fontId="2"/>
  </si>
  <si>
    <t>HP</t>
    <phoneticPr fontId="2"/>
  </si>
  <si>
    <t>https://www-user.yokohama-cu.ac.jp/~ynext/trial/</t>
  </si>
  <si>
    <t>所在地</t>
    <rPh sb="0" eb="3">
      <t>ショザイチ</t>
    </rPh>
    <phoneticPr fontId="2"/>
  </si>
  <si>
    <t>建物名</t>
    <rPh sb="0" eb="3">
      <t>タテモノメイ</t>
    </rPh>
    <phoneticPr fontId="2"/>
  </si>
  <si>
    <t>・受付時間</t>
    <rPh sb="1" eb="5">
      <t>ウケツケジカン</t>
    </rPh>
    <phoneticPr fontId="2"/>
  </si>
  <si>
    <t>AM</t>
    <phoneticPr fontId="2"/>
  </si>
  <si>
    <t>PM</t>
    <phoneticPr fontId="2"/>
  </si>
  <si>
    <t>8:30～12:00</t>
    <phoneticPr fontId="2"/>
  </si>
  <si>
    <t>13:00～17:00</t>
    <phoneticPr fontId="2"/>
  </si>
  <si>
    <t>※</t>
    <phoneticPr fontId="2"/>
  </si>
  <si>
    <t>臨床試験審査委員会(以下、院内IRB)開催日は、15:00までとします。</t>
    <rPh sb="0" eb="4">
      <t>リンショウシケン</t>
    </rPh>
    <rPh sb="4" eb="6">
      <t>シンサ</t>
    </rPh>
    <rPh sb="6" eb="9">
      <t>イインカイ</t>
    </rPh>
    <rPh sb="10" eb="12">
      <t>イカ</t>
    </rPh>
    <rPh sb="13" eb="15">
      <t>インナイ</t>
    </rPh>
    <rPh sb="19" eb="21">
      <t>カイサイ</t>
    </rPh>
    <rPh sb="21" eb="22">
      <t>ヒ</t>
    </rPh>
    <phoneticPr fontId="2"/>
  </si>
  <si>
    <t>営業日</t>
    <rPh sb="0" eb="3">
      <t>エイギョウビ</t>
    </rPh>
    <phoneticPr fontId="2"/>
  </si>
  <si>
    <t>回答選択肢</t>
    <phoneticPr fontId="2"/>
  </si>
  <si>
    <t>※修正不可のためシートを保護しています</t>
    <phoneticPr fontId="2"/>
  </si>
  <si>
    <t>00</t>
    <phoneticPr fontId="2"/>
  </si>
  <si>
    <t>治験依頼書</t>
    <rPh sb="0" eb="2">
      <t>チケン</t>
    </rPh>
    <rPh sb="2" eb="5">
      <t>イライショ</t>
    </rPh>
    <phoneticPr fontId="2"/>
  </si>
  <si>
    <t>書式番号</t>
    <rPh sb="0" eb="2">
      <t>ショシキ</t>
    </rPh>
    <rPh sb="2" eb="4">
      <t>バンゴウ</t>
    </rPh>
    <phoneticPr fontId="2"/>
  </si>
  <si>
    <t>治験分担医師・治験協力者リスト</t>
    <rPh sb="0" eb="2">
      <t>チケン</t>
    </rPh>
    <rPh sb="2" eb="4">
      <t>ブンタン</t>
    </rPh>
    <rPh sb="4" eb="6">
      <t>イシ</t>
    </rPh>
    <rPh sb="7" eb="9">
      <t>チケン</t>
    </rPh>
    <rPh sb="9" eb="12">
      <t>キョウリョクシャ</t>
    </rPh>
    <phoneticPr fontId="2"/>
  </si>
  <si>
    <t>01</t>
    <phoneticPr fontId="2"/>
  </si>
  <si>
    <t>02</t>
    <phoneticPr fontId="2"/>
  </si>
  <si>
    <t>治験実施計画書</t>
    <rPh sb="0" eb="2">
      <t>チケン</t>
    </rPh>
    <rPh sb="2" eb="4">
      <t>ジッシ</t>
    </rPh>
    <rPh sb="4" eb="7">
      <t>ケイカクショ</t>
    </rPh>
    <phoneticPr fontId="2"/>
  </si>
  <si>
    <t>書式2</t>
    <rPh sb="0" eb="2">
      <t>ショシキ</t>
    </rPh>
    <phoneticPr fontId="2"/>
  </si>
  <si>
    <t>書式1</t>
    <rPh sb="0" eb="2">
      <t>ショシキ</t>
    </rPh>
    <phoneticPr fontId="2"/>
  </si>
  <si>
    <t>書式3</t>
    <rPh sb="0" eb="2">
      <t>ショシキ</t>
    </rPh>
    <phoneticPr fontId="2"/>
  </si>
  <si>
    <t>本体、補遺など</t>
    <rPh sb="0" eb="2">
      <t>ホンタイ</t>
    </rPh>
    <rPh sb="3" eb="5">
      <t>ホイ</t>
    </rPh>
    <phoneticPr fontId="2"/>
  </si>
  <si>
    <t>被験薬及び対照薬に係る治験薬概要書</t>
    <rPh sb="5" eb="8">
      <t>タイショウヤク</t>
    </rPh>
    <rPh sb="9" eb="10">
      <t>カカ</t>
    </rPh>
    <rPh sb="11" eb="13">
      <t>チケン</t>
    </rPh>
    <rPh sb="13" eb="14">
      <t>ヤク</t>
    </rPh>
    <rPh sb="14" eb="17">
      <t>ガイヨウショ</t>
    </rPh>
    <phoneticPr fontId="2"/>
  </si>
  <si>
    <t>被験薬及び対照薬を除いた治験使用薬に係る科学的知見を記載した文書</t>
    <phoneticPr fontId="2"/>
  </si>
  <si>
    <t>医薬品添付文書、インタビューフォーム、学術論文など</t>
    <phoneticPr fontId="2"/>
  </si>
  <si>
    <t>説明文書・同意書</t>
    <phoneticPr fontId="2"/>
  </si>
  <si>
    <t>症例報告書の見本</t>
    <phoneticPr fontId="2"/>
  </si>
  <si>
    <t>03</t>
    <phoneticPr fontId="2"/>
  </si>
  <si>
    <t>04</t>
    <phoneticPr fontId="2"/>
  </si>
  <si>
    <t>本体、分冊など</t>
    <rPh sb="0" eb="2">
      <t>ホンタイ</t>
    </rPh>
    <phoneticPr fontId="2"/>
  </si>
  <si>
    <t>05</t>
    <phoneticPr fontId="2"/>
  </si>
  <si>
    <t>06</t>
    <phoneticPr fontId="2"/>
  </si>
  <si>
    <t>治験の費用の負担について説明した文書</t>
    <phoneticPr fontId="2"/>
  </si>
  <si>
    <t>07</t>
    <phoneticPr fontId="2"/>
  </si>
  <si>
    <t>被験者の健康被害の補償について説明した文書</t>
    <phoneticPr fontId="2"/>
  </si>
  <si>
    <t>08</t>
    <phoneticPr fontId="2"/>
  </si>
  <si>
    <t>治験賠償責任保険付保証明書</t>
    <phoneticPr fontId="2"/>
  </si>
  <si>
    <t>YF書式022</t>
    <phoneticPr fontId="2"/>
  </si>
  <si>
    <t>写し</t>
    <rPh sb="0" eb="1">
      <t>ウツ</t>
    </rPh>
    <phoneticPr fontId="2"/>
  </si>
  <si>
    <t>負担軽減費用の負担に関する申出書</t>
    <phoneticPr fontId="2"/>
  </si>
  <si>
    <t>負担軽減費の受領に関する説明確認</t>
    <phoneticPr fontId="2"/>
  </si>
  <si>
    <t>YF書式020</t>
    <phoneticPr fontId="2"/>
  </si>
  <si>
    <t>YF書式021</t>
    <phoneticPr fontId="2"/>
  </si>
  <si>
    <t>09</t>
    <phoneticPr fontId="2"/>
  </si>
  <si>
    <t>募集する場合</t>
    <rPh sb="0" eb="2">
      <t>ボシュウ</t>
    </rPh>
    <rPh sb="4" eb="6">
      <t>バアイ</t>
    </rPh>
    <phoneticPr fontId="2"/>
  </si>
  <si>
    <t>被験者の安全等に係る資料</t>
    <phoneticPr fontId="2"/>
  </si>
  <si>
    <t>10</t>
    <phoneticPr fontId="2"/>
  </si>
  <si>
    <t>-1~</t>
    <phoneticPr fontId="2"/>
  </si>
  <si>
    <t>11</t>
    <phoneticPr fontId="2"/>
  </si>
  <si>
    <t>GCP受講記録</t>
    <rPh sb="0" eb="5">
      <t>gcpジュコウ</t>
    </rPh>
    <rPh sb="5" eb="7">
      <t>キロク</t>
    </rPh>
    <phoneticPr fontId="2"/>
  </si>
  <si>
    <t>責任医師のみ</t>
    <rPh sb="0" eb="2">
      <t>セキニン</t>
    </rPh>
    <rPh sb="2" eb="4">
      <t>イシ</t>
    </rPh>
    <phoneticPr fontId="2"/>
  </si>
  <si>
    <t>履歴書</t>
    <rPh sb="0" eb="3">
      <t>リレキショ</t>
    </rPh>
    <phoneticPr fontId="2"/>
  </si>
  <si>
    <t>治験参加カード</t>
    <rPh sb="0" eb="2">
      <t>チケン</t>
    </rPh>
    <rPh sb="2" eb="4">
      <t>サンカ</t>
    </rPh>
    <phoneticPr fontId="2"/>
  </si>
  <si>
    <t>利益相反自己申告書(概要)</t>
    <phoneticPr fontId="2"/>
  </si>
  <si>
    <t>被験者の募集の手順(広告等)に関する資料</t>
    <phoneticPr fontId="2"/>
  </si>
  <si>
    <t>様式第1号</t>
    <rPh sb="0" eb="2">
      <t>ヨウシキ</t>
    </rPh>
    <rPh sb="2" eb="3">
      <t>ダイ</t>
    </rPh>
    <rPh sb="4" eb="5">
      <t>ゴウ</t>
    </rPh>
    <phoneticPr fontId="2"/>
  </si>
  <si>
    <t>被験者へ配布する資料</t>
    <phoneticPr fontId="2"/>
  </si>
  <si>
    <t>院内ポスター</t>
    <rPh sb="0" eb="2">
      <t>インナイ</t>
    </rPh>
    <phoneticPr fontId="2"/>
  </si>
  <si>
    <t>掲示する場合</t>
    <rPh sb="0" eb="2">
      <t>ケイジ</t>
    </rPh>
    <rPh sb="4" eb="6">
      <t>バアイ</t>
    </rPh>
    <phoneticPr fontId="2"/>
  </si>
  <si>
    <t>日誌など</t>
    <rPh sb="0" eb="2">
      <t>ニッシ</t>
    </rPh>
    <phoneticPr fontId="2"/>
  </si>
  <si>
    <t>治験研究経費ポイント算出表</t>
    <rPh sb="0" eb="2">
      <t>チケン</t>
    </rPh>
    <rPh sb="2" eb="6">
      <t>ケンキュウケイヒ</t>
    </rPh>
    <rPh sb="10" eb="13">
      <t>サンシュツヒョウ</t>
    </rPh>
    <phoneticPr fontId="2"/>
  </si>
  <si>
    <t>治験薬管理経費ポイント算出表</t>
    <rPh sb="0" eb="2">
      <t>チケン</t>
    </rPh>
    <rPh sb="2" eb="3">
      <t>ヤク</t>
    </rPh>
    <rPh sb="3" eb="7">
      <t>カンリケイヒ</t>
    </rPh>
    <rPh sb="11" eb="13">
      <t>サンシュツ</t>
    </rPh>
    <rPh sb="13" eb="14">
      <t>ヒョウ</t>
    </rPh>
    <phoneticPr fontId="2"/>
  </si>
  <si>
    <t>YC書式500</t>
    <rPh sb="2" eb="4">
      <t>ショシキ</t>
    </rPh>
    <phoneticPr fontId="2"/>
  </si>
  <si>
    <t>YC書式501</t>
    <rPh sb="2" eb="4">
      <t>ショシキ</t>
    </rPh>
    <phoneticPr fontId="2"/>
  </si>
  <si>
    <t>治験に必要な経費内訳書</t>
    <rPh sb="0" eb="2">
      <t>チケン</t>
    </rPh>
    <rPh sb="3" eb="5">
      <t>ヒツヨウ</t>
    </rPh>
    <rPh sb="6" eb="8">
      <t>ケイヒ</t>
    </rPh>
    <rPh sb="8" eb="11">
      <t>ウチワケショ</t>
    </rPh>
    <phoneticPr fontId="2"/>
  </si>
  <si>
    <t>YC書式502</t>
    <rPh sb="2" eb="4">
      <t>ショシキ</t>
    </rPh>
    <phoneticPr fontId="2"/>
  </si>
  <si>
    <t>─</t>
    <phoneticPr fontId="2"/>
  </si>
  <si>
    <t>目的：</t>
    <rPh sb="0" eb="2">
      <t>モクテキ</t>
    </rPh>
    <phoneticPr fontId="2"/>
  </si>
  <si>
    <t>方法：</t>
    <rPh sb="0" eb="2">
      <t>ホウホウ</t>
    </rPh>
    <phoneticPr fontId="2"/>
  </si>
  <si>
    <t>・依頼者への請求</t>
    <phoneticPr fontId="2"/>
  </si>
  <si>
    <t>負担軽減費の負担に関する申出書</t>
    <phoneticPr fontId="2"/>
  </si>
  <si>
    <t>負担軽減費の受領に関する説明・確認書</t>
    <phoneticPr fontId="2"/>
  </si>
  <si>
    <t>・必要書類</t>
    <rPh sb="1" eb="5">
      <t>ヒツヨウショルイ</t>
    </rPh>
    <phoneticPr fontId="2"/>
  </si>
  <si>
    <t>体外診断用医薬品の治験の経費</t>
  </si>
  <si>
    <t>医薬品の治験の経費</t>
    <phoneticPr fontId="2"/>
  </si>
  <si>
    <t>医療機器の治験の経費</t>
    <phoneticPr fontId="2"/>
  </si>
  <si>
    <t>再生医療等製品の治験の経費</t>
    <phoneticPr fontId="2"/>
  </si>
  <si>
    <t>その他の臨床試験の経費</t>
    <phoneticPr fontId="2"/>
  </si>
  <si>
    <t>その他の治験の実施に必要な経費</t>
    <phoneticPr fontId="2"/>
  </si>
  <si>
    <t>・治験実施計画書で必要とする資材</t>
    <phoneticPr fontId="2"/>
  </si>
  <si>
    <t>・脱落症例経費</t>
    <phoneticPr fontId="2"/>
  </si>
  <si>
    <t>・監査対応費</t>
    <phoneticPr fontId="2"/>
  </si>
  <si>
    <t>・標本作成費用</t>
    <phoneticPr fontId="2"/>
  </si>
  <si>
    <t>・GCP適合性調査対応費</t>
    <phoneticPr fontId="2"/>
  </si>
  <si>
    <t>・試験が中止となった場合の費用</t>
    <phoneticPr fontId="2"/>
  </si>
  <si>
    <t>・追跡調査の費用（症例ごと）</t>
    <phoneticPr fontId="2"/>
  </si>
  <si>
    <t>・生存調査の費用</t>
    <phoneticPr fontId="2"/>
  </si>
  <si>
    <t>・終了報告書の提出後のモニタリング又は監査の費用</t>
    <phoneticPr fontId="2"/>
  </si>
  <si>
    <t>・資料保存の費用</t>
    <phoneticPr fontId="2"/>
  </si>
  <si>
    <t>医療費等の負担</t>
    <rPh sb="0" eb="3">
      <t>イリョウヒ</t>
    </rPh>
    <rPh sb="3" eb="4">
      <t>トウ</t>
    </rPh>
    <rPh sb="5" eb="7">
      <t>フタン</t>
    </rPh>
    <phoneticPr fontId="2"/>
  </si>
  <si>
    <t>・治験等経費算定要領の参照先</t>
    <rPh sb="1" eb="3">
      <t>チケン</t>
    </rPh>
    <rPh sb="3" eb="4">
      <t>トウ</t>
    </rPh>
    <rPh sb="4" eb="6">
      <t>ケイヒ</t>
    </rPh>
    <rPh sb="6" eb="8">
      <t>サンテイ</t>
    </rPh>
    <rPh sb="8" eb="10">
      <t>ヨウリョウ</t>
    </rPh>
    <rPh sb="11" eb="13">
      <t>サンショウ</t>
    </rPh>
    <rPh sb="13" eb="14">
      <t>サキ</t>
    </rPh>
    <phoneticPr fontId="2"/>
  </si>
  <si>
    <t>費用請求</t>
    <rPh sb="0" eb="4">
      <t>ヒヨウセイキュウ</t>
    </rPh>
    <phoneticPr fontId="2"/>
  </si>
  <si>
    <t>経費に係る契約の変更</t>
    <phoneticPr fontId="2"/>
  </si>
  <si>
    <t>審査費用及び治験事務局運営費用に係る特例</t>
    <phoneticPr fontId="2"/>
  </si>
  <si>
    <t>・治験開始日は、契約締結日とします。</t>
    <phoneticPr fontId="2"/>
  </si>
  <si>
    <t>・契約上の治験実施期間とは、「契約締結日から終了報告書が提出されるまで」とします。</t>
    <phoneticPr fontId="2"/>
  </si>
  <si>
    <t>治験実施計画書等修正報告書</t>
    <phoneticPr fontId="2"/>
  </si>
  <si>
    <t>・IRBの議事録概要は、当院の臨床試験管理室ホームページで公表します。</t>
    <phoneticPr fontId="2"/>
  </si>
  <si>
    <t>・IRB承認後、病院長の決裁をもって契約を締結します。</t>
    <phoneticPr fontId="2"/>
  </si>
  <si>
    <t>・以下の契約書締結日は、同日付けとし、事務局が日付けを入れます。</t>
    <rPh sb="1" eb="3">
      <t>イカ</t>
    </rPh>
    <rPh sb="27" eb="28">
      <t>イ</t>
    </rPh>
    <phoneticPr fontId="2"/>
  </si>
  <si>
    <t>・契約書類には、治験責任医師の署名もしくは記名押印が必要ですが、事務局で対応します。</t>
    <phoneticPr fontId="2"/>
  </si>
  <si>
    <t>・締結後5日間程度で契約書と「治験に必要な経費内訳書」の契約単位合計額の請求書を送付しますので、当院が指定する銀行口座へ納付期限までにお振り込みください。</t>
    <phoneticPr fontId="2"/>
  </si>
  <si>
    <t>被験者負担軽減費</t>
    <rPh sb="0" eb="3">
      <t>ヒケンシャ</t>
    </rPh>
    <rPh sb="3" eb="5">
      <t>フタン</t>
    </rPh>
    <rPh sb="5" eb="7">
      <t>ケイゲン</t>
    </rPh>
    <rPh sb="7" eb="8">
      <t>ヒ</t>
    </rPh>
    <phoneticPr fontId="2"/>
  </si>
  <si>
    <t>　医事課担当者が上記情報に基づいて保険外併用療養費の支給対象外経費等に係る請求書を作成し、事務局を経て依頼者負担分の経費を請求します。</t>
    <phoneticPr fontId="2"/>
  </si>
  <si>
    <t>　事務局より上記情報に基づいて毎月末締めで治験負担軽減費の請求書を発行します。</t>
    <phoneticPr fontId="2"/>
  </si>
  <si>
    <t>　病院長が指定した口座へ請求書発行月の翌月末までにご入金ください。</t>
    <phoneticPr fontId="2"/>
  </si>
  <si>
    <t>　発行月の翌々月に事務局から被験者の指定した銀行又は信用金庫の口座に入金し、関連記録を保管します。</t>
    <phoneticPr fontId="2"/>
  </si>
  <si>
    <t>・キックオフミーティング</t>
    <phoneticPr fontId="2"/>
  </si>
  <si>
    <t>・医局説明会</t>
    <phoneticPr fontId="2"/>
  </si>
  <si>
    <t>　契約後治験実施前までに、試験実施手順や業務及び当該治験に関する費用等最終確認をします。</t>
    <phoneticPr fontId="2"/>
  </si>
  <si>
    <t>　参加者：</t>
    <rPh sb="1" eb="4">
      <t>サンカシャ</t>
    </rPh>
    <phoneticPr fontId="2"/>
  </si>
  <si>
    <t>依頼者、治験担当医師、CRC 、治験薬管理者担当者、臨床検査部担当者、医事課、看護師等</t>
    <phoneticPr fontId="2"/>
  </si>
  <si>
    <t>YF書式001：</t>
    <phoneticPr fontId="2"/>
  </si>
  <si>
    <t>YF書式003：</t>
    <phoneticPr fontId="2"/>
  </si>
  <si>
    <t>YF書式002：</t>
    <phoneticPr fontId="2"/>
  </si>
  <si>
    <t>YF書式060：</t>
    <phoneticPr fontId="2"/>
  </si>
  <si>
    <t>YF書式061：</t>
    <phoneticPr fontId="2"/>
  </si>
  <si>
    <t>書式6：</t>
    <rPh sb="0" eb="2">
      <t>ショシキ</t>
    </rPh>
    <phoneticPr fontId="2"/>
  </si>
  <si>
    <t>添付資料：</t>
    <rPh sb="0" eb="2">
      <t>テンプ</t>
    </rPh>
    <rPh sb="2" eb="4">
      <t>シリョウ</t>
    </rPh>
    <phoneticPr fontId="2"/>
  </si>
  <si>
    <t>第9条：</t>
    <rPh sb="0" eb="1">
      <t>ダイ</t>
    </rPh>
    <rPh sb="2" eb="3">
      <t>ジョウ</t>
    </rPh>
    <phoneticPr fontId="2"/>
  </si>
  <si>
    <t>第8条：</t>
    <rPh sb="0" eb="1">
      <t>ダイ</t>
    </rPh>
    <rPh sb="2" eb="3">
      <t>ジョウ</t>
    </rPh>
    <phoneticPr fontId="2"/>
  </si>
  <si>
    <t>YF書式020：</t>
    <phoneticPr fontId="2"/>
  </si>
  <si>
    <t>YF書式021：</t>
    <phoneticPr fontId="2"/>
  </si>
  <si>
    <t>第3条：</t>
    <phoneticPr fontId="2"/>
  </si>
  <si>
    <t>第4条：</t>
    <phoneticPr fontId="2"/>
  </si>
  <si>
    <t>第5条：</t>
    <phoneticPr fontId="2"/>
  </si>
  <si>
    <t>第6条：</t>
    <phoneticPr fontId="2"/>
  </si>
  <si>
    <t>第7条：</t>
    <phoneticPr fontId="2"/>
  </si>
  <si>
    <t>第8条：</t>
    <phoneticPr fontId="2"/>
  </si>
  <si>
    <t>第10条：</t>
    <phoneticPr fontId="2"/>
  </si>
  <si>
    <t>第11条：</t>
    <phoneticPr fontId="2"/>
  </si>
  <si>
    <t>第12条：</t>
    <phoneticPr fontId="2"/>
  </si>
  <si>
    <t>YC書式500～502：</t>
    <rPh sb="0" eb="4">
      <t>ycショシキ</t>
    </rPh>
    <phoneticPr fontId="2"/>
  </si>
  <si>
    <t>YC書式510～512：</t>
    <rPh sb="0" eb="4">
      <t>ycショシキ</t>
    </rPh>
    <phoneticPr fontId="2"/>
  </si>
  <si>
    <t>YC書式520～522：</t>
    <rPh sb="0" eb="4">
      <t>ycショシキ</t>
    </rPh>
    <phoneticPr fontId="2"/>
  </si>
  <si>
    <t>YC書式530～532：</t>
    <rPh sb="0" eb="4">
      <t>ycショシキ</t>
    </rPh>
    <phoneticPr fontId="2"/>
  </si>
  <si>
    <t>YC書式540～542：</t>
    <rPh sb="0" eb="4">
      <t>ycショシキ</t>
    </rPh>
    <phoneticPr fontId="2"/>
  </si>
  <si>
    <t>詳細は「公立大学法人横浜市立大学附属病院及び附属市民総合医療センター治験等経費算定要領」をご確認ください。</t>
    <rPh sb="0" eb="2">
      <t>ショウサイ</t>
    </rPh>
    <phoneticPr fontId="2"/>
  </si>
  <si>
    <t>依頼者が負担する費用の全てを記載した文書</t>
    <phoneticPr fontId="2"/>
  </si>
  <si>
    <t>※院内書式なし</t>
    <rPh sb="1" eb="3">
      <t>インナイ</t>
    </rPh>
    <rPh sb="3" eb="5">
      <t>ショシキ</t>
    </rPh>
    <phoneticPr fontId="2"/>
  </si>
  <si>
    <t>アクセス</t>
    <phoneticPr fontId="2"/>
  </si>
  <si>
    <t>https://www.yokohama-cu.ac.jp/fukuhp/patient/access/traffic.html</t>
    <phoneticPr fontId="2"/>
  </si>
  <si>
    <t>chiken@yokohama-cu.ac.jp</t>
    <phoneticPr fontId="2"/>
  </si>
  <si>
    <t>・治験および製造販売後臨床試験の手順書および書式</t>
    <phoneticPr fontId="2"/>
  </si>
  <si>
    <t>⇒</t>
    <phoneticPr fontId="2"/>
  </si>
  <si>
    <t>1.規程・要綱（手順書）</t>
    <phoneticPr fontId="2"/>
  </si>
  <si>
    <t>2.書式</t>
    <phoneticPr fontId="2"/>
  </si>
  <si>
    <t>3.治験に係る経費算出基準</t>
    <phoneticPr fontId="2"/>
  </si>
  <si>
    <t>4.企業治験　院内書式</t>
    <phoneticPr fontId="2"/>
  </si>
  <si>
    <t>・モニタリング等の実施について</t>
    <rPh sb="7" eb="8">
      <t>トウ</t>
    </rPh>
    <rPh sb="9" eb="11">
      <t>ジッシ</t>
    </rPh>
    <phoneticPr fontId="2"/>
  </si>
  <si>
    <t>https://www-user.yokohama-cu.ac.jp/~ynext/trial/iraisha_chiken_monitor/</t>
    <phoneticPr fontId="2"/>
  </si>
  <si>
    <t>規程・要綱（手順書）</t>
    <phoneticPr fontId="2"/>
  </si>
  <si>
    <t>企業治験　院内書式</t>
    <phoneticPr fontId="2"/>
  </si>
  <si>
    <t>1.モニタリング等の実施について（附属病院）</t>
    <phoneticPr fontId="2"/>
  </si>
  <si>
    <t>2.静脈認証の登録について</t>
    <phoneticPr fontId="2"/>
  </si>
  <si>
    <t>3.カルテ閲覧の制限について</t>
    <phoneticPr fontId="2"/>
  </si>
  <si>
    <t>4.実習生及び研修生等の受け入れについて</t>
    <phoneticPr fontId="2"/>
  </si>
  <si>
    <t>5.書式</t>
    <phoneticPr fontId="2"/>
  </si>
  <si>
    <t>・精度管理について</t>
    <phoneticPr fontId="2"/>
  </si>
  <si>
    <t>https://www-user.yokohama-cu.ac.jp/~ynext/trial/iraisha_chiken_seidokanri/</t>
    <phoneticPr fontId="2"/>
  </si>
  <si>
    <t>1.院内測定の臨床検査値の基準値</t>
    <phoneticPr fontId="2"/>
  </si>
  <si>
    <t>2.臨床検査・輸血細胞治療部・病理部　精度管理記録</t>
    <phoneticPr fontId="2"/>
  </si>
  <si>
    <t>3.臨床検査部に関係する校正証明書及び温度ロガー記録</t>
    <phoneticPr fontId="2"/>
  </si>
  <si>
    <t>4.治験薬の温度管理について</t>
    <phoneticPr fontId="2"/>
  </si>
  <si>
    <t>パスワードが必要なものは、臨床試験管理室へお問い合わせください。</t>
    <phoneticPr fontId="2"/>
  </si>
  <si>
    <t>・医師主導治験</t>
    <rPh sb="1" eb="7">
      <t>イシシュドウチケン</t>
    </rPh>
    <phoneticPr fontId="2"/>
  </si>
  <si>
    <t>https://www-user.yokohama-cu.ac.jp/~ynext/trial/doctorled__fuzoku/</t>
    <phoneticPr fontId="2"/>
  </si>
  <si>
    <t>IRBからの指摘を反映した資料</t>
    <rPh sb="6" eb="8">
      <t>シテキ</t>
    </rPh>
    <rPh sb="9" eb="11">
      <t>ハンエイ</t>
    </rPh>
    <rPh sb="13" eb="15">
      <t>シリョウ</t>
    </rPh>
    <phoneticPr fontId="2"/>
  </si>
  <si>
    <t>当院との間で「治験等に関する提携基本契約」を締結しているSMO</t>
    <phoneticPr fontId="2"/>
  </si>
  <si>
    <t>院内書式なし：</t>
    <rPh sb="0" eb="2">
      <t>インナイ</t>
    </rPh>
    <rPh sb="2" eb="4">
      <t>ショシキ</t>
    </rPh>
    <phoneticPr fontId="2"/>
  </si>
  <si>
    <t>←治験研究経費ポイント算出表、治験薬管理経費ポイント算出表、治験に必要な経費内訳書(別紙を含む)</t>
    <rPh sb="1" eb="3">
      <t>チケン</t>
    </rPh>
    <rPh sb="3" eb="5">
      <t>ケンキュウ</t>
    </rPh>
    <rPh sb="5" eb="7">
      <t>ケイヒ</t>
    </rPh>
    <rPh sb="11" eb="14">
      <t>サンシュツヒョウ</t>
    </rPh>
    <rPh sb="15" eb="17">
      <t>チケン</t>
    </rPh>
    <rPh sb="17" eb="18">
      <t>ヤク</t>
    </rPh>
    <rPh sb="18" eb="22">
      <t>カンリケイヒ</t>
    </rPh>
    <rPh sb="26" eb="29">
      <t>サンシュツヒョウ</t>
    </rPh>
    <rPh sb="30" eb="32">
      <t>チケン</t>
    </rPh>
    <rPh sb="33" eb="35">
      <t>ヒツヨウ</t>
    </rPh>
    <rPh sb="36" eb="38">
      <t>ケイヒ</t>
    </rPh>
    <rPh sb="38" eb="41">
      <t>ウチワケショ</t>
    </rPh>
    <rPh sb="42" eb="44">
      <t>ベッシ</t>
    </rPh>
    <rPh sb="45" eb="46">
      <t>フク</t>
    </rPh>
    <phoneticPr fontId="2"/>
  </si>
  <si>
    <t>←治験研究経費ポイント算出表、治験に必要な経費内訳書(別紙を含む)</t>
    <rPh sb="1" eb="3">
      <t>チケン</t>
    </rPh>
    <rPh sb="3" eb="5">
      <t>ケンキュウ</t>
    </rPh>
    <rPh sb="5" eb="7">
      <t>ケイヒ</t>
    </rPh>
    <rPh sb="11" eb="14">
      <t>サンシュツヒョウ</t>
    </rPh>
    <rPh sb="15" eb="17">
      <t>チケン</t>
    </rPh>
    <rPh sb="18" eb="20">
      <t>ヒツヨウ</t>
    </rPh>
    <rPh sb="21" eb="23">
      <t>ケイヒ</t>
    </rPh>
    <rPh sb="23" eb="26">
      <t>ウチワケショ</t>
    </rPh>
    <rPh sb="27" eb="29">
      <t>ベッシ</t>
    </rPh>
    <rPh sb="30" eb="31">
      <t>フク</t>
    </rPh>
    <phoneticPr fontId="2"/>
  </si>
  <si>
    <t>←治験研究経費ポイント算出表、治験製品管理経費ポイント算出表、治験に必要な経費内訳書(別紙を含む)</t>
    <rPh sb="1" eb="3">
      <t>チケン</t>
    </rPh>
    <rPh sb="3" eb="5">
      <t>ケンキュウ</t>
    </rPh>
    <rPh sb="5" eb="7">
      <t>ケイヒ</t>
    </rPh>
    <rPh sb="11" eb="14">
      <t>サンシュツヒョウ</t>
    </rPh>
    <rPh sb="15" eb="17">
      <t>チケン</t>
    </rPh>
    <rPh sb="17" eb="19">
      <t>セイヒン</t>
    </rPh>
    <rPh sb="19" eb="23">
      <t>カンリケイヒ</t>
    </rPh>
    <rPh sb="27" eb="30">
      <t>サンシュツヒョウ</t>
    </rPh>
    <rPh sb="31" eb="33">
      <t>チケン</t>
    </rPh>
    <rPh sb="34" eb="36">
      <t>ヒツヨウ</t>
    </rPh>
    <rPh sb="37" eb="39">
      <t>ケイヒ</t>
    </rPh>
    <rPh sb="39" eb="42">
      <t>ウチワケショ</t>
    </rPh>
    <rPh sb="43" eb="45">
      <t>ベッシ</t>
    </rPh>
    <rPh sb="46" eb="47">
      <t>フク</t>
    </rPh>
    <phoneticPr fontId="2"/>
  </si>
  <si>
    <t>←臨床試験研究経費ポイント算出表、経費内訳書</t>
    <rPh sb="1" eb="3">
      <t>リンショウ</t>
    </rPh>
    <rPh sb="3" eb="5">
      <t>シケン</t>
    </rPh>
    <rPh sb="5" eb="7">
      <t>ケンキュウ</t>
    </rPh>
    <rPh sb="7" eb="9">
      <t>ケイヒ</t>
    </rPh>
    <rPh sb="13" eb="16">
      <t>サンシュツヒョウ</t>
    </rPh>
    <rPh sb="17" eb="19">
      <t>ケイヒ</t>
    </rPh>
    <rPh sb="19" eb="22">
      <t>ウチワケショ</t>
    </rPh>
    <phoneticPr fontId="2"/>
  </si>
  <si>
    <t>下記いずれも担当CRCが関係者と日程調整します。</t>
    <phoneticPr fontId="2"/>
  </si>
  <si>
    <t>HP:</t>
    <phoneticPr fontId="2"/>
  </si>
  <si>
    <t>区分(医薬品、医療機器、再生医療等製品等)に応じて、書類名及び書式番号を読み替え</t>
    <rPh sb="0" eb="2">
      <t>クブン</t>
    </rPh>
    <rPh sb="3" eb="6">
      <t>イヤクヒン</t>
    </rPh>
    <rPh sb="7" eb="11">
      <t>イリョウキキ</t>
    </rPh>
    <rPh sb="12" eb="19">
      <t>サイセイイリョウトウセイヒン</t>
    </rPh>
    <rPh sb="19" eb="20">
      <t>トウ</t>
    </rPh>
    <rPh sb="22" eb="23">
      <t>オウ</t>
    </rPh>
    <rPh sb="36" eb="37">
      <t>ヨ</t>
    </rPh>
    <rPh sb="38" eb="39">
      <t>カ</t>
    </rPh>
    <phoneticPr fontId="2"/>
  </si>
  <si>
    <t>別紙を含む
区分(医薬品、医療機器、再生医療等製品等)に応じて、書類名及び書式番号を読み替え</t>
    <rPh sb="0" eb="2">
      <t>ベッシ</t>
    </rPh>
    <rPh sb="3" eb="4">
      <t>フク</t>
    </rPh>
    <phoneticPr fontId="2"/>
  </si>
  <si>
    <t>・「修正の上で承認」となった場合、下記資料の作成・提出をお願いいたします。</t>
    <rPh sb="2" eb="4">
      <t>シュウセイ</t>
    </rPh>
    <rPh sb="5" eb="6">
      <t>ウエ</t>
    </rPh>
    <rPh sb="14" eb="16">
      <t>バアイ</t>
    </rPh>
    <rPh sb="17" eb="19">
      <t>カキ</t>
    </rPh>
    <rPh sb="19" eb="21">
      <t>シリョウ</t>
    </rPh>
    <rPh sb="22" eb="24">
      <t>サクセイ</t>
    </rPh>
    <rPh sb="25" eb="27">
      <t>テイシュツ</t>
    </rPh>
    <rPh sb="29" eb="30">
      <t>ネガ</t>
    </rPh>
    <phoneticPr fontId="2"/>
  </si>
  <si>
    <t>同意説明文書の修正の場合、修正された同意説明文書及び変更対比表を添付資料として提出</t>
    <phoneticPr fontId="2"/>
  </si>
  <si>
    <t>●初回審査後の対応</t>
    <rPh sb="1" eb="3">
      <t>ショカイ</t>
    </rPh>
    <rPh sb="3" eb="5">
      <t>シンサ</t>
    </rPh>
    <rPh sb="5" eb="6">
      <t>ゴ</t>
    </rPh>
    <rPh sb="7" eb="9">
      <t>タイオウ</t>
    </rPh>
    <phoneticPr fontId="2"/>
  </si>
  <si>
    <t>書式12：</t>
    <rPh sb="0" eb="2">
      <t>ショシキ</t>
    </rPh>
    <phoneticPr fontId="2"/>
  </si>
  <si>
    <t>重篤な有害事象に関する報告書</t>
    <rPh sb="0" eb="2">
      <t>ジュウトク</t>
    </rPh>
    <rPh sb="3" eb="7">
      <t>ユウガイジショウ</t>
    </rPh>
    <rPh sb="8" eb="9">
      <t>カン</t>
    </rPh>
    <rPh sb="11" eb="14">
      <t>ホウコクショ</t>
    </rPh>
    <phoneticPr fontId="2"/>
  </si>
  <si>
    <t>←試験区分等に応じて、書式12、13、14、15、19、20を使用します。</t>
    <rPh sb="1" eb="3">
      <t>シケン</t>
    </rPh>
    <rPh sb="3" eb="5">
      <t>クブン</t>
    </rPh>
    <rPh sb="5" eb="6">
      <t>トウ</t>
    </rPh>
    <rPh sb="7" eb="8">
      <t>オウ</t>
    </rPh>
    <rPh sb="11" eb="13">
      <t>ショシキ</t>
    </rPh>
    <rPh sb="31" eb="33">
      <t>シヨウ</t>
    </rPh>
    <phoneticPr fontId="2"/>
  </si>
  <si>
    <t>書式16：</t>
    <rPh sb="0" eb="2">
      <t>ショシキ</t>
    </rPh>
    <phoneticPr fontId="2"/>
  </si>
  <si>
    <t>安全性情報等に関する報告書</t>
    <rPh sb="0" eb="3">
      <t>アンゼンセイ</t>
    </rPh>
    <rPh sb="3" eb="5">
      <t>ジョウホウ</t>
    </rPh>
    <rPh sb="5" eb="6">
      <t>トウ</t>
    </rPh>
    <rPh sb="7" eb="8">
      <t>カン</t>
    </rPh>
    <rPh sb="10" eb="13">
      <t>ホウコクショ</t>
    </rPh>
    <phoneticPr fontId="2"/>
  </si>
  <si>
    <t>←院内IRBへの直接の通知は受け付けておりません</t>
    <rPh sb="1" eb="3">
      <t>インナイ</t>
    </rPh>
    <rPh sb="8" eb="10">
      <t>チョクセツ</t>
    </rPh>
    <rPh sb="11" eb="13">
      <t>ツウチ</t>
    </rPh>
    <rPh sb="14" eb="15">
      <t>ウ</t>
    </rPh>
    <rPh sb="16" eb="17">
      <t>ツ</t>
    </rPh>
    <phoneticPr fontId="2"/>
  </si>
  <si>
    <t>添付資料：</t>
    <rPh sb="0" eb="4">
      <t>テンプシリョウ</t>
    </rPh>
    <phoneticPr fontId="2"/>
  </si>
  <si>
    <t>個別報告共通ラインリスト・未知重篤副作用等の症例一覧</t>
    <phoneticPr fontId="2"/>
  </si>
  <si>
    <t>安全性情報等に関するお知らせ</t>
    <phoneticPr fontId="2"/>
  </si>
  <si>
    <t>←レター(該当する場合のみ)</t>
    <phoneticPr fontId="2"/>
  </si>
  <si>
    <t>書式8：</t>
    <rPh sb="0" eb="2">
      <t>ショシキ</t>
    </rPh>
    <phoneticPr fontId="2"/>
  </si>
  <si>
    <t>書式9：</t>
    <rPh sb="0" eb="2">
      <t>ショシキ</t>
    </rPh>
    <phoneticPr fontId="2"/>
  </si>
  <si>
    <t>緊急の危険を回避するための治験実施計画書からの逸脱に関する報告書</t>
    <rPh sb="0" eb="2">
      <t>キンキュウ</t>
    </rPh>
    <rPh sb="3" eb="5">
      <t>キケン</t>
    </rPh>
    <rPh sb="6" eb="8">
      <t>カイヒ</t>
    </rPh>
    <rPh sb="13" eb="15">
      <t>チケン</t>
    </rPh>
    <rPh sb="15" eb="17">
      <t>ジッシ</t>
    </rPh>
    <rPh sb="17" eb="20">
      <t>ケイカクショ</t>
    </rPh>
    <rPh sb="23" eb="25">
      <t>イツダツ</t>
    </rPh>
    <rPh sb="26" eb="27">
      <t>カン</t>
    </rPh>
    <rPh sb="29" eb="32">
      <t>ホウコクショ</t>
    </rPh>
    <phoneticPr fontId="2"/>
  </si>
  <si>
    <t>緊急の危険を回避するための治験実施計画書からの逸脱に関する通知書</t>
    <rPh sb="0" eb="2">
      <t>キンキュウ</t>
    </rPh>
    <rPh sb="3" eb="5">
      <t>キケン</t>
    </rPh>
    <rPh sb="6" eb="8">
      <t>カイヒ</t>
    </rPh>
    <rPh sb="13" eb="15">
      <t>チケン</t>
    </rPh>
    <rPh sb="15" eb="17">
      <t>ジッシ</t>
    </rPh>
    <rPh sb="17" eb="20">
      <t>ケイカクショ</t>
    </rPh>
    <rPh sb="23" eb="25">
      <t>イツダツ</t>
    </rPh>
    <rPh sb="26" eb="27">
      <t>カン</t>
    </rPh>
    <rPh sb="29" eb="32">
      <t>ツウチショ</t>
    </rPh>
    <phoneticPr fontId="2"/>
  </si>
  <si>
    <t>書式10：</t>
    <rPh sb="0" eb="2">
      <t>ショシキ</t>
    </rPh>
    <phoneticPr fontId="2"/>
  </si>
  <si>
    <t>治験に関する変更申請書</t>
    <rPh sb="0" eb="2">
      <t>チケン</t>
    </rPh>
    <rPh sb="3" eb="4">
      <t>カン</t>
    </rPh>
    <rPh sb="6" eb="8">
      <t>ヘンコウ</t>
    </rPh>
    <rPh sb="8" eb="11">
      <t>シンセイショ</t>
    </rPh>
    <phoneticPr fontId="2"/>
  </si>
  <si>
    <t>研究経費及び治験の実施に必要な経費</t>
    <phoneticPr fontId="2"/>
  </si>
  <si>
    <t>・原則、委員会審査にて対応します。</t>
    <rPh sb="1" eb="3">
      <t>ゲンソク</t>
    </rPh>
    <rPh sb="4" eb="7">
      <t>イインカイ</t>
    </rPh>
    <rPh sb="7" eb="9">
      <t>シンサ</t>
    </rPh>
    <rPh sb="11" eb="13">
      <t>タイオウ</t>
    </rPh>
    <phoneticPr fontId="2"/>
  </si>
  <si>
    <t>・委員会審査にて対応します。</t>
    <rPh sb="1" eb="4">
      <t>イインカイ</t>
    </rPh>
    <rPh sb="4" eb="6">
      <t>シンサ</t>
    </rPh>
    <rPh sb="8" eb="10">
      <t>タイオウ</t>
    </rPh>
    <phoneticPr fontId="2"/>
  </si>
  <si>
    <t>・症例数の追加について、委員会審査に間に合わない場合は、迅速審査での対応が可能です。</t>
    <phoneticPr fontId="2"/>
  </si>
  <si>
    <t>履歴書(書式1)</t>
    <rPh sb="0" eb="3">
      <t>リレキショ</t>
    </rPh>
    <rPh sb="4" eb="6">
      <t>ショシキ</t>
    </rPh>
    <phoneticPr fontId="2"/>
  </si>
  <si>
    <t>治験分担医師・治験協力者リスト(書式2)</t>
    <rPh sb="0" eb="4">
      <t>チケンブンタン</t>
    </rPh>
    <rPh sb="4" eb="6">
      <t>イシ</t>
    </rPh>
    <rPh sb="7" eb="9">
      <t>チケン</t>
    </rPh>
    <rPh sb="9" eb="12">
      <t>キョウリョクシャ</t>
    </rPh>
    <rPh sb="16" eb="18">
      <t>ショシキ</t>
    </rPh>
    <phoneticPr fontId="2"/>
  </si>
  <si>
    <t>説明文書・同意書</t>
    <rPh sb="0" eb="4">
      <t>セツメイブンショ</t>
    </rPh>
    <rPh sb="5" eb="8">
      <t>ドウイショ</t>
    </rPh>
    <phoneticPr fontId="2"/>
  </si>
  <si>
    <t>負担軽減費の負担に関する申出書(YF書式020)</t>
    <phoneticPr fontId="2"/>
  </si>
  <si>
    <t>負担軽減費の受領に関する説明・確認書(YF書式021)</t>
    <phoneticPr fontId="2"/>
  </si>
  <si>
    <t>利益相反自己申告書(概要)</t>
  </si>
  <si>
    <t>←初回審査時に作成した、ポイント算出表及び治験に必要な経費内訳書(別紙を含む)を用いて追加経費を算定</t>
    <rPh sb="1" eb="3">
      <t>ショカイ</t>
    </rPh>
    <rPh sb="3" eb="5">
      <t>シンサ</t>
    </rPh>
    <rPh sb="5" eb="6">
      <t>ジ</t>
    </rPh>
    <rPh sb="7" eb="9">
      <t>サクセイ</t>
    </rPh>
    <rPh sb="19" eb="20">
      <t>オヨ</t>
    </rPh>
    <rPh sb="40" eb="41">
      <t>モチ</t>
    </rPh>
    <rPh sb="43" eb="45">
      <t>ツイカ</t>
    </rPh>
    <rPh sb="45" eb="47">
      <t>ケイヒ</t>
    </rPh>
    <rPh sb="48" eb="50">
      <t>サンテイ</t>
    </rPh>
    <phoneticPr fontId="2"/>
  </si>
  <si>
    <t>・委員会審査に間に合わない場合は、迅速審査での対応が可能です。</t>
    <phoneticPr fontId="2"/>
  </si>
  <si>
    <t>書式2：</t>
    <rPh sb="0" eb="2">
      <t>ショシキ</t>
    </rPh>
    <phoneticPr fontId="2"/>
  </si>
  <si>
    <t>新旧対照表</t>
    <rPh sb="0" eb="5">
      <t>シンキュウタイショウヒョウ</t>
    </rPh>
    <phoneticPr fontId="2"/>
  </si>
  <si>
    <t>←変更理由も明記されていること</t>
    <rPh sb="1" eb="3">
      <t>ヘンコウ</t>
    </rPh>
    <rPh sb="3" eb="5">
      <t>リユウ</t>
    </rPh>
    <rPh sb="6" eb="8">
      <t>メイキ</t>
    </rPh>
    <phoneticPr fontId="2"/>
  </si>
  <si>
    <t>改訂版資料</t>
    <rPh sb="0" eb="3">
      <t>カイテイバン</t>
    </rPh>
    <rPh sb="3" eb="5">
      <t>シリョウ</t>
    </rPh>
    <phoneticPr fontId="2"/>
  </si>
  <si>
    <t>・審査対象外のため、書式10を用いた変更申請は不要です。</t>
    <phoneticPr fontId="2"/>
  </si>
  <si>
    <t>・協力者のみ変更した場合は、改訂版の書式2を保管資料として取り扱います。</t>
    <rPh sb="1" eb="4">
      <t>キョウリョクシャ</t>
    </rPh>
    <rPh sb="6" eb="8">
      <t>ヘンコウ</t>
    </rPh>
    <rPh sb="10" eb="12">
      <t>バアイ</t>
    </rPh>
    <rPh sb="14" eb="16">
      <t>カイテイ</t>
    </rPh>
    <rPh sb="16" eb="17">
      <t>バン</t>
    </rPh>
    <rPh sb="18" eb="20">
      <t>ショシキ</t>
    </rPh>
    <rPh sb="22" eb="24">
      <t>ホカン</t>
    </rPh>
    <rPh sb="24" eb="26">
      <t>シリョウ</t>
    </rPh>
    <rPh sb="29" eb="30">
      <t>ト</t>
    </rPh>
    <rPh sb="31" eb="32">
      <t>アツカ</t>
    </rPh>
    <phoneticPr fontId="2"/>
  </si>
  <si>
    <t>書式11：</t>
    <rPh sb="0" eb="2">
      <t>ショシキ</t>
    </rPh>
    <phoneticPr fontId="2"/>
  </si>
  <si>
    <t>治験実施状況報告書</t>
    <rPh sb="0" eb="9">
      <t>チケンジッシジョウキョウホウコクショ</t>
    </rPh>
    <phoneticPr fontId="2"/>
  </si>
  <si>
    <t>以下の「事務的事項に関する変更」のみの場合は、原則審査対象外のため、書式10を用いた変更申請は不要です。</t>
    <rPh sb="0" eb="2">
      <t>イカ</t>
    </rPh>
    <rPh sb="4" eb="7">
      <t>ジムテキ</t>
    </rPh>
    <rPh sb="7" eb="9">
      <t>ジコウ</t>
    </rPh>
    <rPh sb="10" eb="11">
      <t>カン</t>
    </rPh>
    <rPh sb="13" eb="15">
      <t>ヘンコウ</t>
    </rPh>
    <rPh sb="19" eb="21">
      <t>バアイ</t>
    </rPh>
    <rPh sb="23" eb="25">
      <t>ゲンソク</t>
    </rPh>
    <phoneticPr fontId="2"/>
  </si>
  <si>
    <t>改訂版資料は、保管資料として取り扱います。</t>
    <phoneticPr fontId="2"/>
  </si>
  <si>
    <t>YF書式003「変更契約覚書」の作成も必要です。</t>
    <rPh sb="16" eb="18">
      <t>サクセイ</t>
    </rPh>
    <rPh sb="19" eb="21">
      <t>ヒツヨウ</t>
    </rPh>
    <phoneticPr fontId="2"/>
  </si>
  <si>
    <t>書式17：</t>
    <rPh sb="0" eb="2">
      <t>ショシキ</t>
    </rPh>
    <phoneticPr fontId="2"/>
  </si>
  <si>
    <t>治験終了(中止・中断)報告書</t>
    <rPh sb="0" eb="2">
      <t>チケン</t>
    </rPh>
    <rPh sb="2" eb="4">
      <t>シュウリョウ</t>
    </rPh>
    <rPh sb="5" eb="7">
      <t>チュウシ</t>
    </rPh>
    <rPh sb="8" eb="10">
      <t>チュウダン</t>
    </rPh>
    <rPh sb="11" eb="14">
      <t>ホウコクショ</t>
    </rPh>
    <phoneticPr fontId="2"/>
  </si>
  <si>
    <t>・院内患者向け被験者募集の広告(ポスター等)の場合</t>
    <rPh sb="1" eb="3">
      <t>インナイ</t>
    </rPh>
    <rPh sb="3" eb="5">
      <t>カンジャ</t>
    </rPh>
    <rPh sb="5" eb="6">
      <t>ム</t>
    </rPh>
    <rPh sb="7" eb="10">
      <t>ヒケンシャ</t>
    </rPh>
    <rPh sb="10" eb="12">
      <t>ボシュウ</t>
    </rPh>
    <rPh sb="13" eb="15">
      <t>コウコク</t>
    </rPh>
    <rPh sb="20" eb="21">
      <t>トウ</t>
    </rPh>
    <rPh sb="23" eb="25">
      <t>バアイ</t>
    </rPh>
    <phoneticPr fontId="2"/>
  </si>
  <si>
    <t>ポスター(案)</t>
    <rPh sb="5" eb="6">
      <t>アン</t>
    </rPh>
    <phoneticPr fontId="2"/>
  </si>
  <si>
    <t>　ポスターには、「募集期間」、「連絡先」、「相談窓口」として「臨床試験管理室・電話番号、責任医師の所属診療科名、医師名、担当CRC名」等の記入が必要です。</t>
    <phoneticPr fontId="2"/>
  </si>
  <si>
    <t>・一般向け被験者募集の広告の場合</t>
    <rPh sb="1" eb="3">
      <t>イッパン</t>
    </rPh>
    <rPh sb="3" eb="4">
      <t>ム</t>
    </rPh>
    <rPh sb="5" eb="8">
      <t>ヒケンシャ</t>
    </rPh>
    <rPh sb="8" eb="10">
      <t>ボシュウ</t>
    </rPh>
    <rPh sb="11" eb="13">
      <t>コウコク</t>
    </rPh>
    <rPh sb="14" eb="16">
      <t>バアイ</t>
    </rPh>
    <phoneticPr fontId="2"/>
  </si>
  <si>
    <t>募集のフロー(案)</t>
    <phoneticPr fontId="2"/>
  </si>
  <si>
    <t>その他の資料</t>
    <phoneticPr fontId="2"/>
  </si>
  <si>
    <t>広告により来院してきた患者の基本診療料は保険診療となります。当院ホームページ「初診患者さんへ」をご確認ください。</t>
    <rPh sb="0" eb="2">
      <t>コウコク</t>
    </rPh>
    <rPh sb="5" eb="7">
      <t>ライイン</t>
    </rPh>
    <rPh sb="11" eb="13">
      <t>カンジャ</t>
    </rPh>
    <rPh sb="14" eb="16">
      <t>キホン</t>
    </rPh>
    <rPh sb="16" eb="18">
      <t>シンリョウ</t>
    </rPh>
    <rPh sb="18" eb="19">
      <t>リョウ</t>
    </rPh>
    <rPh sb="20" eb="22">
      <t>ホケン</t>
    </rPh>
    <rPh sb="22" eb="24">
      <t>シンリョウ</t>
    </rPh>
    <phoneticPr fontId="2"/>
  </si>
  <si>
    <t>https://www.yokohama-cu.ac.jp/fukuhp/patient/outpatient/first_medical.html</t>
    <phoneticPr fontId="2"/>
  </si>
  <si>
    <t>報告書に付随する資料(該当する場合のみ)</t>
    <rPh sb="0" eb="3">
      <t>ホウコクショ</t>
    </rPh>
    <rPh sb="4" eb="6">
      <t>フズイ</t>
    </rPh>
    <rPh sb="8" eb="10">
      <t>シリョウ</t>
    </rPh>
    <rPh sb="11" eb="13">
      <t>ガイトウ</t>
    </rPh>
    <rPh sb="15" eb="17">
      <t>バアイ</t>
    </rPh>
    <phoneticPr fontId="2"/>
  </si>
  <si>
    <t>治験薬との因果関係が否定できず、IRBでの説明が必要な場合には、治験担当医師がIRBにおいて、内容の説明を行うことがあります。</t>
    <phoneticPr fontId="2"/>
  </si>
  <si>
    <t>治験担当医師がIRBにおいて内容の説明を行う場合があります。</t>
    <phoneticPr fontId="2"/>
  </si>
  <si>
    <r>
      <t>あり⇒入力欄にスライド作製枚数を数値で記載
※標本作製費(税別)：当院規定1,000円/枚×枚数、原契約第11条(3)に記載が必要、</t>
    </r>
    <r>
      <rPr>
        <sz val="11"/>
        <color rgb="FFFF0000"/>
        <rFont val="Meiryo UI"/>
        <family val="3"/>
        <charset val="128"/>
      </rPr>
      <t>該当しない場合「非該当」と記載</t>
    </r>
    <r>
      <rPr>
        <sz val="11"/>
        <rFont val="Meiryo UI"/>
        <family val="3"/>
        <charset val="128"/>
      </rPr>
      <t xml:space="preserve">
※ブロックでの提出は原則不可</t>
    </r>
    <rPh sb="3" eb="6">
      <t>ニュウリョクラン</t>
    </rPh>
    <rPh sb="11" eb="13">
      <t>サクセイ</t>
    </rPh>
    <rPh sb="13" eb="15">
      <t>マイスウ</t>
    </rPh>
    <rPh sb="16" eb="18">
      <t>スウチ</t>
    </rPh>
    <rPh sb="19" eb="21">
      <t>キサイ</t>
    </rPh>
    <rPh sb="23" eb="25">
      <t>ヒョウホン</t>
    </rPh>
    <rPh sb="25" eb="27">
      <t>サクセイ</t>
    </rPh>
    <rPh sb="27" eb="28">
      <t>ヒ</t>
    </rPh>
    <rPh sb="33" eb="37">
      <t>トウインキテイ</t>
    </rPh>
    <rPh sb="44" eb="45">
      <t>マイ</t>
    </rPh>
    <rPh sb="46" eb="48">
      <t>マイスウ</t>
    </rPh>
    <rPh sb="66" eb="68">
      <t>ガイトウ</t>
    </rPh>
    <rPh sb="71" eb="73">
      <t>バアイ</t>
    </rPh>
    <rPh sb="74" eb="77">
      <t>ヒガイトウ</t>
    </rPh>
    <rPh sb="79" eb="81">
      <t>キサイ</t>
    </rPh>
    <rPh sb="92" eb="94">
      <t>ゲンソク</t>
    </rPh>
    <phoneticPr fontId="2"/>
  </si>
  <si>
    <t>・実施期間中に重篤な有害事象が発生した場合、責任医師は速やかに詳細な情報を収集し、依頼者及び病院長(事務局)へ提出します。</t>
    <rPh sb="46" eb="49">
      <t>ビョウインチョウ</t>
    </rPh>
    <rPh sb="50" eb="53">
      <t>ジムキョク</t>
    </rPh>
    <rPh sb="55" eb="57">
      <t>テイシュツ</t>
    </rPh>
    <phoneticPr fontId="2"/>
  </si>
  <si>
    <t>・依頼者は、通知に従った提出時期を遵守し、病院長(事務局)及び責任医師への情報提供をお願いします。</t>
    <rPh sb="21" eb="24">
      <t>ビョウインチョウ</t>
    </rPh>
    <rPh sb="25" eb="28">
      <t>ジムキョク</t>
    </rPh>
    <rPh sb="29" eb="30">
      <t>オヨ</t>
    </rPh>
    <rPh sb="31" eb="33">
      <t>セキニン</t>
    </rPh>
    <rPh sb="33" eb="35">
      <t>イシ</t>
    </rPh>
    <phoneticPr fontId="2"/>
  </si>
  <si>
    <t>・責任医師は、被験者の緊急の危険回避その他やむを得ない理由により、治験実施計画書から逸脱した場合は、書式8を病院長(事務局)及び依頼者に提出します。</t>
    <rPh sb="50" eb="52">
      <t>ショシキ</t>
    </rPh>
    <rPh sb="54" eb="57">
      <t>ビョウインチョウ</t>
    </rPh>
    <rPh sb="58" eb="61">
      <t>ジムキョク</t>
    </rPh>
    <rPh sb="62" eb="63">
      <t>オヨ</t>
    </rPh>
    <rPh sb="64" eb="67">
      <t>イライシャ</t>
    </rPh>
    <phoneticPr fontId="2"/>
  </si>
  <si>
    <t>・依頼者は、書式8を検討した結果を記載した書式9を病院長(事務局)へ提出してください。</t>
    <rPh sb="21" eb="23">
      <t>ショシキ</t>
    </rPh>
    <rPh sb="34" eb="36">
      <t>テイシュツ</t>
    </rPh>
    <phoneticPr fontId="2"/>
  </si>
  <si>
    <t>軽微な逸脱(被験者の緊急の危険回避等以外の治験実施計画書からの逸脱)の場合は、書式11又は書式17にその内容を記載して報告します。</t>
    <phoneticPr fontId="2"/>
  </si>
  <si>
    <t>・責任医師は、治験期間が1年を超える場合、1年に1回以上、実施状況を病院長(事務局)へ報告します。</t>
    <rPh sb="29" eb="31">
      <t>ジッシ</t>
    </rPh>
    <rPh sb="43" eb="45">
      <t>ホウコク</t>
    </rPh>
    <phoneticPr fontId="2"/>
  </si>
  <si>
    <t>・責任医師は、治験が終了または中止・中断した場合、病院長(事務局)へ報告します。</t>
    <rPh sb="7" eb="9">
      <t>チケン</t>
    </rPh>
    <rPh sb="10" eb="12">
      <t>シュウリョウ</t>
    </rPh>
    <rPh sb="15" eb="17">
      <t>チュウシ</t>
    </rPh>
    <rPh sb="18" eb="20">
      <t>チュウダン</t>
    </rPh>
    <rPh sb="22" eb="24">
      <t>バアイ</t>
    </rPh>
    <rPh sb="25" eb="28">
      <t>ビョウインチョウ</t>
    </rPh>
    <rPh sb="29" eb="32">
      <t>ジムキョク</t>
    </rPh>
    <rPh sb="34" eb="36">
      <t>ホウコク</t>
    </rPh>
    <phoneticPr fontId="2"/>
  </si>
  <si>
    <t>●費用・契約書について</t>
    <rPh sb="4" eb="6">
      <t>ケイヤク</t>
    </rPh>
    <rPh sb="6" eb="7">
      <t>ショ</t>
    </rPh>
    <phoneticPr fontId="2"/>
  </si>
  <si>
    <t>　原則として、条項内容の変更はできません。内容の変更が必要な場合には、YF書式003「変更契約覚書」を使用してください。</t>
    <rPh sb="37" eb="39">
      <t>ショシキ</t>
    </rPh>
    <phoneticPr fontId="2"/>
  </si>
  <si>
    <t>　「治験責任医師の職名」及び「治験分担医師」の記載は不要です。</t>
    <phoneticPr fontId="2"/>
  </si>
  <si>
    <t>　「目標とする被験者数」の記載は削除しません。</t>
    <phoneticPr fontId="2"/>
  </si>
  <si>
    <t>　当院の契約締結者は、公立大学法人横浜市立大学理事長となります。</t>
    <phoneticPr fontId="2"/>
  </si>
  <si>
    <t>各費用に関して合意した内容は、YF書式001「治験契約書」第11条及びYF書式003「変更契約覚書」に明記し、申請書類と併せて必ず事務局の確認を受けてください。</t>
    <rPh sb="0" eb="1">
      <t>カク</t>
    </rPh>
    <rPh sb="1" eb="3">
      <t>ヒヨウ</t>
    </rPh>
    <rPh sb="4" eb="5">
      <t>カン</t>
    </rPh>
    <rPh sb="23" eb="25">
      <t>チケン</t>
    </rPh>
    <rPh sb="25" eb="28">
      <t>ケイヤクショ</t>
    </rPh>
    <rPh sb="29" eb="30">
      <t>ダイ</t>
    </rPh>
    <rPh sb="32" eb="33">
      <t>ジョウ</t>
    </rPh>
    <rPh sb="33" eb="34">
      <t>オヨ</t>
    </rPh>
    <rPh sb="51" eb="53">
      <t>メイキ</t>
    </rPh>
    <rPh sb="55" eb="59">
      <t>シンセイショルイ</t>
    </rPh>
    <rPh sb="60" eb="61">
      <t>アワ</t>
    </rPh>
    <phoneticPr fontId="2"/>
  </si>
  <si>
    <t>　CROと当院との直接契約する場合には、業務委受託契約書は不要です。</t>
    <phoneticPr fontId="2"/>
  </si>
  <si>
    <t>・YF書式002：業務委受託に関する覚書</t>
    <phoneticPr fontId="2"/>
  </si>
  <si>
    <t>・YF書式001：治験契約書</t>
    <phoneticPr fontId="2"/>
  </si>
  <si>
    <t>・YF書式003：変更契約覚書</t>
    <rPh sb="9" eb="15">
      <t>ヘンコウケイヤクオボエガキ</t>
    </rPh>
    <phoneticPr fontId="2"/>
  </si>
  <si>
    <t>　YF書式001「治験契約書」の内容を変更する必要がある場合には、本書式を使用してください。</t>
    <rPh sb="3" eb="5">
      <t>ショシキ</t>
    </rPh>
    <rPh sb="33" eb="34">
      <t>ホン</t>
    </rPh>
    <rPh sb="34" eb="36">
      <t>ショシキ</t>
    </rPh>
    <phoneticPr fontId="2"/>
  </si>
  <si>
    <t>　開発業務受託機関(CRO)が業務を実施する場合、原則、理事長⇔依頼者⇔CROの三者で締結します。</t>
    <phoneticPr fontId="2"/>
  </si>
  <si>
    <t>治験契約書(理事長⇔依頼者)</t>
    <rPh sb="6" eb="9">
      <t>リジチョウ</t>
    </rPh>
    <rPh sb="10" eb="13">
      <t>イライシャ</t>
    </rPh>
    <phoneticPr fontId="2"/>
  </si>
  <si>
    <t>業務委受託に関する覚書(理事長⇔依頼者⇔CRO)</t>
    <rPh sb="3" eb="5">
      <t>ジュタク</t>
    </rPh>
    <rPh sb="12" eb="15">
      <t>リジチョウ</t>
    </rPh>
    <phoneticPr fontId="2"/>
  </si>
  <si>
    <t>変更契約覚書(理事長⇔依頼者)</t>
    <rPh sb="7" eb="10">
      <t>リジチョウ</t>
    </rPh>
    <phoneticPr fontId="2"/>
  </si>
  <si>
    <t>業務委受託契約書(理事長⇔SMO)</t>
    <rPh sb="9" eb="12">
      <t>リジチョウ</t>
    </rPh>
    <phoneticPr fontId="2"/>
  </si>
  <si>
    <t>治験に関する経費覚書(理事長⇔依頼者⇔SMO)</t>
    <rPh sb="11" eb="14">
      <t>リジチョウ</t>
    </rPh>
    <phoneticPr fontId="2"/>
  </si>
  <si>
    <t>・YF書式060：業務委受託契約書</t>
    <phoneticPr fontId="2"/>
  </si>
  <si>
    <t>・YF書式061：治験に関する経費覚書</t>
    <phoneticPr fontId="2"/>
  </si>
  <si>
    <t>　CRC業務をSMOが支援する場合、個々のプロトコル毎に、理事長⇔SMOの二者で締結します。</t>
    <rPh sb="4" eb="6">
      <t>ギョウム</t>
    </rPh>
    <rPh sb="11" eb="13">
      <t>シエン</t>
    </rPh>
    <rPh sb="15" eb="17">
      <t>バアイ</t>
    </rPh>
    <rPh sb="18" eb="20">
      <t>ココ</t>
    </rPh>
    <rPh sb="26" eb="27">
      <t>ゴト</t>
    </rPh>
    <rPh sb="37" eb="38">
      <t>ニ</t>
    </rPh>
    <phoneticPr fontId="2"/>
  </si>
  <si>
    <t>　CRC業務をSMOが支援する場合、理事長⇔依頼者⇔SMOの三者で締結します。</t>
    <rPh sb="4" eb="6">
      <t>ギョウム</t>
    </rPh>
    <rPh sb="11" eb="13">
      <t>シエン</t>
    </rPh>
    <rPh sb="15" eb="17">
      <t>バアイ</t>
    </rPh>
    <phoneticPr fontId="2"/>
  </si>
  <si>
    <t>・研究経費及び事務局に関わる費用に関する内容確認等は、事務局担当者が対応します。</t>
    <rPh sb="5" eb="6">
      <t>オヨ</t>
    </rPh>
    <phoneticPr fontId="2"/>
  </si>
  <si>
    <t>　治験担当医師又はCRC等が、依頼者が開催する参加施設全体の説明会等に参加する場合、</t>
    <phoneticPr fontId="2"/>
  </si>
  <si>
    <t>　依頼者からの派遣依頼文書の要不要、及びかかる費用については、医師は各医局へ、SMO-CRCは各所属する会社へ直接お問い合わせください。</t>
    <phoneticPr fontId="2"/>
  </si>
  <si>
    <t>・依頼文書の提出先</t>
    <rPh sb="1" eb="5">
      <t>イライブンショ</t>
    </rPh>
    <rPh sb="6" eb="8">
      <t>テイシュツ</t>
    </rPh>
    <rPh sb="8" eb="9">
      <t>サキ</t>
    </rPh>
    <phoneticPr fontId="2"/>
  </si>
  <si>
    <t>治験担当医師：</t>
    <rPh sb="0" eb="2">
      <t>チケン</t>
    </rPh>
    <rPh sb="2" eb="4">
      <t>タントウ</t>
    </rPh>
    <rPh sb="4" eb="6">
      <t>イシ</t>
    </rPh>
    <phoneticPr fontId="2"/>
  </si>
  <si>
    <t>治験責任医師</t>
    <rPh sb="0" eb="2">
      <t>チケン</t>
    </rPh>
    <rPh sb="2" eb="4">
      <t>セキニン</t>
    </rPh>
    <rPh sb="4" eb="6">
      <t>イシ</t>
    </rPh>
    <phoneticPr fontId="2"/>
  </si>
  <si>
    <t>治験薬管理者：</t>
    <rPh sb="0" eb="2">
      <t>チケン</t>
    </rPh>
    <rPh sb="2" eb="3">
      <t>ヤク</t>
    </rPh>
    <rPh sb="3" eb="5">
      <t>カンリ</t>
    </rPh>
    <rPh sb="5" eb="6">
      <t>シャ</t>
    </rPh>
    <phoneticPr fontId="2"/>
  </si>
  <si>
    <t>薬剤部</t>
    <rPh sb="0" eb="3">
      <t>ヤクザイブ</t>
    </rPh>
    <phoneticPr fontId="2"/>
  </si>
  <si>
    <t>院内CRC：</t>
    <rPh sb="0" eb="2">
      <t>インナイ</t>
    </rPh>
    <phoneticPr fontId="2"/>
  </si>
  <si>
    <t>臨床試験管理室</t>
    <rPh sb="0" eb="4">
      <t>リンショウシケン</t>
    </rPh>
    <rPh sb="4" eb="7">
      <t>カンリシツ</t>
    </rPh>
    <phoneticPr fontId="2"/>
  </si>
  <si>
    <t>その他医療従事者：</t>
    <rPh sb="2" eb="3">
      <t>タ</t>
    </rPh>
    <rPh sb="3" eb="5">
      <t>イリョウ</t>
    </rPh>
    <rPh sb="5" eb="8">
      <t>ジュウジシャ</t>
    </rPh>
    <phoneticPr fontId="2"/>
  </si>
  <si>
    <t>各所属長</t>
    <rPh sb="0" eb="1">
      <t>カク</t>
    </rPh>
    <rPh sb="1" eb="4">
      <t>ショゾクチョウ</t>
    </rPh>
    <phoneticPr fontId="2"/>
  </si>
  <si>
    <t>SMO</t>
    <phoneticPr fontId="2"/>
  </si>
  <si>
    <t>SMO-CRC：</t>
    <phoneticPr fontId="2"/>
  </si>
  <si>
    <t>※治験担当医師又はCRC等のInvestigator Meeting参加手続き</t>
    <rPh sb="1" eb="3">
      <t>チケン</t>
    </rPh>
    <rPh sb="3" eb="5">
      <t>タントウ</t>
    </rPh>
    <rPh sb="5" eb="7">
      <t>イシ</t>
    </rPh>
    <rPh sb="7" eb="8">
      <t>マタ</t>
    </rPh>
    <rPh sb="12" eb="13">
      <t>トウ</t>
    </rPh>
    <rPh sb="34" eb="36">
      <t>サンカ</t>
    </rPh>
    <rPh sb="36" eb="38">
      <t>テツヅ</t>
    </rPh>
    <phoneticPr fontId="2"/>
  </si>
  <si>
    <t>大分類＞中分類＞小分類で構成、大分類には各部門名等が入っているのでフィルタ抽出が可能です。</t>
    <rPh sb="24" eb="25">
      <t>トウ</t>
    </rPh>
    <phoneticPr fontId="2"/>
  </si>
  <si>
    <t>設問：</t>
    <phoneticPr fontId="2"/>
  </si>
  <si>
    <t>回答：</t>
    <phoneticPr fontId="2"/>
  </si>
  <si>
    <t>回答状況：</t>
    <phoneticPr fontId="2"/>
  </si>
  <si>
    <t>H列は各設問についての注意書きや、初回審査に必要な情報を記載しています。</t>
    <phoneticPr fontId="2"/>
  </si>
  <si>
    <t>備考：</t>
    <phoneticPr fontId="2"/>
  </si>
  <si>
    <t>各設問について回答が更新されましたら、本Excelファイルをヒアリング参加者に随時共有してください。</t>
    <rPh sb="0" eb="1">
      <t>カク</t>
    </rPh>
    <rPh sb="1" eb="3">
      <t>セツモン</t>
    </rPh>
    <rPh sb="7" eb="9">
      <t>カイトウ</t>
    </rPh>
    <rPh sb="10" eb="12">
      <t>コウシン</t>
    </rPh>
    <rPh sb="19" eb="20">
      <t>ホン</t>
    </rPh>
    <rPh sb="35" eb="38">
      <t>サンカシャ</t>
    </rPh>
    <rPh sb="39" eb="41">
      <t>ズイジ</t>
    </rPh>
    <rPh sb="41" eb="43">
      <t>キョウユウ</t>
    </rPh>
    <phoneticPr fontId="2"/>
  </si>
  <si>
    <t>　作成に必要な情報を、ヒアリングシートから本シートに引用しています。</t>
    <rPh sb="1" eb="3">
      <t>サクセイ</t>
    </rPh>
    <rPh sb="4" eb="6">
      <t>ヒツヨウ</t>
    </rPh>
    <rPh sb="7" eb="9">
      <t>ジョウホウ</t>
    </rPh>
    <rPh sb="21" eb="22">
      <t>ホン</t>
    </rPh>
    <rPh sb="26" eb="28">
      <t>インヨウ</t>
    </rPh>
    <phoneticPr fontId="2"/>
  </si>
  <si>
    <t>院内IRB</t>
    <rPh sb="0" eb="5">
      <t>インナイイrb</t>
    </rPh>
    <phoneticPr fontId="2"/>
  </si>
  <si>
    <t>　ヒアリング終了後、事務局は、Agathaシステムに当該試験のワークスペースを作成します。</t>
    <rPh sb="6" eb="9">
      <t>シュウリョウゴ</t>
    </rPh>
    <rPh sb="26" eb="28">
      <t>トウガイ</t>
    </rPh>
    <rPh sb="28" eb="30">
      <t>シケン</t>
    </rPh>
    <rPh sb="39" eb="41">
      <t>サクセイ</t>
    </rPh>
    <phoneticPr fontId="2"/>
  </si>
  <si>
    <t>←事務局よりPDFで提供します。</t>
  </si>
  <si>
    <t>「公立大学法人横浜市立大学附属病院及び附属市民総合医療センター負担軽減費の受領に関する取扱要領」も併せてご確認ください。</t>
    <rPh sb="49" eb="50">
      <t>アワ</t>
    </rPh>
    <rPh sb="53" eb="55">
      <t>カクニン</t>
    </rPh>
    <phoneticPr fontId="2"/>
  </si>
  <si>
    <t>または別紙等を作成の上添付資料として提出してください。</t>
    <phoneticPr fontId="2"/>
  </si>
  <si>
    <t>依頼者と責任医師の見解が異なる場合のみ、IRB申請締切日までに責任医師見解を備考欄に記載、</t>
    <phoneticPr fontId="2"/>
  </si>
  <si>
    <t>←申告内容によっては、様式第2号「利益相反自己申告書(詳細)」も必要。</t>
    <rPh sb="1" eb="3">
      <t>シンコク</t>
    </rPh>
    <rPh sb="3" eb="5">
      <t>ナイヨウ</t>
    </rPh>
    <rPh sb="32" eb="34">
      <t>ヒツヨウ</t>
    </rPh>
    <phoneticPr fontId="2"/>
  </si>
  <si>
    <t>　事務局が作成依頼し、入手後PDFで提供します。</t>
    <phoneticPr fontId="2"/>
  </si>
  <si>
    <t>最下段に各部門担当者の連絡先と、ヒアリング実施記録の入力欄を設けています。</t>
    <rPh sb="26" eb="28">
      <t>ニュウリョク</t>
    </rPh>
    <phoneticPr fontId="2"/>
  </si>
  <si>
    <r>
      <t>色付きセルは、ヒアリングシートから自動挿入されます。</t>
    </r>
    <r>
      <rPr>
        <b/>
        <sz val="11"/>
        <color theme="1"/>
        <rFont val="Meiryo UI"/>
        <family val="3"/>
        <charset val="128"/>
      </rPr>
      <t>色なしセルの項目について入力してください。</t>
    </r>
    <rPh sb="38" eb="40">
      <t>ニュウリョク</t>
    </rPh>
    <phoneticPr fontId="2"/>
  </si>
  <si>
    <t>また、IRB当日にご説明いただく医師名を「説明者」欄に入力してください。</t>
    <rPh sb="27" eb="29">
      <t>ニュウリョク</t>
    </rPh>
    <phoneticPr fontId="2"/>
  </si>
  <si>
    <t>・病院長(事務局)は、通知日を入力し、依頼者及び直近のIRBへ報告します。</t>
    <rPh sb="1" eb="4">
      <t>ビョウインチョウ</t>
    </rPh>
    <rPh sb="11" eb="14">
      <t>ツウチビ</t>
    </rPh>
    <rPh sb="15" eb="17">
      <t>ニュウリョク</t>
    </rPh>
    <rPh sb="19" eb="22">
      <t>イライシャ</t>
    </rPh>
    <rPh sb="22" eb="23">
      <t>オヨ</t>
    </rPh>
    <rPh sb="24" eb="26">
      <t>チョッキン</t>
    </rPh>
    <rPh sb="31" eb="33">
      <t>ホウコク</t>
    </rPh>
    <phoneticPr fontId="2"/>
  </si>
  <si>
    <t>※契約内容に影響する変更の場合、YF書式003「変更契約覚書」に明記し、申請書類と併せて必ず事務局の確認を受けてください。</t>
    <rPh sb="1" eb="3">
      <t>ケイヤク</t>
    </rPh>
    <rPh sb="3" eb="5">
      <t>ナイヨウ</t>
    </rPh>
    <rPh sb="6" eb="8">
      <t>エイキョウ</t>
    </rPh>
    <rPh sb="10" eb="12">
      <t>ヘンコウ</t>
    </rPh>
    <rPh sb="13" eb="15">
      <t>バアイ</t>
    </rPh>
    <phoneticPr fontId="2"/>
  </si>
  <si>
    <t>　YF書式003「変更契約覚書」は、IRB承認後、病院長の決裁をもって締結します。</t>
    <phoneticPr fontId="2"/>
  </si>
  <si>
    <t>　治験実施計画書等の改訂に係わらない契約内容を変更する場合は、事務局へご相談ください。</t>
    <rPh sb="31" eb="34">
      <t>ジムキョク</t>
    </rPh>
    <rPh sb="36" eb="38">
      <t>ソウダン</t>
    </rPh>
    <phoneticPr fontId="2"/>
  </si>
  <si>
    <t>　依頼者が新聞・インターネット等、多くの情報伝達媒体を利用し被験者募集の広告を自主的に出す場合は、</t>
    <phoneticPr fontId="2"/>
  </si>
  <si>
    <t>　情報提供の方法及び情報の内容等について予め事務局へお知らせください。</t>
    <phoneticPr fontId="2"/>
  </si>
  <si>
    <r>
      <t>契約締結日以降、各種変更等が発生した際は、以下のとおりご対応ください。</t>
    </r>
    <r>
      <rPr>
        <b/>
        <sz val="11"/>
        <color theme="1"/>
        <rFont val="Meiryo UI"/>
        <family val="3"/>
        <charset val="128"/>
      </rPr>
      <t>申請書類案及び添付資料は、提出前に必ず事務局の確認を受けてください。</t>
    </r>
    <rPh sb="0" eb="4">
      <t>ケイヤクテイケツ</t>
    </rPh>
    <rPh sb="4" eb="5">
      <t>ヒ</t>
    </rPh>
    <rPh sb="5" eb="7">
      <t>イコウ</t>
    </rPh>
    <rPh sb="8" eb="10">
      <t>カクシュ</t>
    </rPh>
    <rPh sb="10" eb="12">
      <t>ヘンコウ</t>
    </rPh>
    <rPh sb="12" eb="13">
      <t>トウ</t>
    </rPh>
    <rPh sb="14" eb="16">
      <t>ハッセイ</t>
    </rPh>
    <rPh sb="18" eb="19">
      <t>サイ</t>
    </rPh>
    <rPh sb="21" eb="23">
      <t>イカ</t>
    </rPh>
    <rPh sb="28" eb="30">
      <t>タイオウ</t>
    </rPh>
    <rPh sb="39" eb="40">
      <t>アン</t>
    </rPh>
    <rPh sb="42" eb="44">
      <t>テンプ</t>
    </rPh>
    <phoneticPr fontId="2"/>
  </si>
  <si>
    <t>①</t>
    <phoneticPr fontId="2"/>
  </si>
  <si>
    <t>②</t>
    <phoneticPr fontId="2"/>
  </si>
  <si>
    <t>治験協力者の変更、モニターの変更、賠償責任保険付保証明書の更新等</t>
    <phoneticPr fontId="2"/>
  </si>
  <si>
    <t>治験実施計画書分冊に記載された他の実施医療機関に特有の情報の改訂、症例報告書の見本を作成している場合のレイアウトの変更及び</t>
    <phoneticPr fontId="2"/>
  </si>
  <si>
    <t>EDC[Electronic Data Capturing]の利用による症例報告書の仕様の変更等</t>
    <phoneticPr fontId="2"/>
  </si>
  <si>
    <t>治験依頼者の社内的な組織・体制の変更、実施医療機関の名称・診療科名の変更、実施医療機関及び治験依頼者の所在地又は電話番号の変更、</t>
    <phoneticPr fontId="2"/>
  </si>
  <si>
    <t>枝番</t>
    <rPh sb="0" eb="2">
      <t>エダバン</t>
    </rPh>
    <phoneticPr fontId="2"/>
  </si>
  <si>
    <t>申請書類及び審査対象資料</t>
    <rPh sb="0" eb="2">
      <t>シンセイ</t>
    </rPh>
    <rPh sb="2" eb="4">
      <t>ショルイ</t>
    </rPh>
    <rPh sb="4" eb="5">
      <t>オヨ</t>
    </rPh>
    <rPh sb="6" eb="8">
      <t>シンサ</t>
    </rPh>
    <rPh sb="8" eb="10">
      <t>タイショウ</t>
    </rPh>
    <rPh sb="10" eb="12">
      <t>シリョウ</t>
    </rPh>
    <phoneticPr fontId="2"/>
  </si>
  <si>
    <t>※治験薬及び試験概要を説明したハンドアウト</t>
    <rPh sb="1" eb="3">
      <t>チケン</t>
    </rPh>
    <rPh sb="3" eb="4">
      <t>ヤク</t>
    </rPh>
    <rPh sb="4" eb="5">
      <t>オヨ</t>
    </rPh>
    <rPh sb="6" eb="8">
      <t>シケン</t>
    </rPh>
    <rPh sb="8" eb="10">
      <t>ガイヨウ</t>
    </rPh>
    <rPh sb="11" eb="13">
      <t>セツメイ</t>
    </rPh>
    <phoneticPr fontId="2"/>
  </si>
  <si>
    <t>※治験実施に関する合意文書</t>
    <rPh sb="1" eb="3">
      <t>チケン</t>
    </rPh>
    <rPh sb="3" eb="5">
      <t>ジッシ</t>
    </rPh>
    <rPh sb="6" eb="7">
      <t>カン</t>
    </rPh>
    <rPh sb="9" eb="13">
      <t>ゴウイブンショ</t>
    </rPh>
    <phoneticPr fontId="2"/>
  </si>
  <si>
    <t>事前ヒアリングで使用したハンドアウトより、概要がわかる資料を抜粋してご作成ください。
※審査対象ではないため、書式3の添付資料への記載は不要です。</t>
    <rPh sb="0" eb="2">
      <t>ジゼン</t>
    </rPh>
    <rPh sb="8" eb="10">
      <t>シヨウ</t>
    </rPh>
    <rPh sb="21" eb="23">
      <t>ガイヨウ</t>
    </rPh>
    <rPh sb="27" eb="29">
      <t>シリョウ</t>
    </rPh>
    <rPh sb="30" eb="32">
      <t>バッスイ</t>
    </rPh>
    <rPh sb="35" eb="37">
      <t>サクセイ</t>
    </rPh>
    <rPh sb="44" eb="46">
      <t>シンサ</t>
    </rPh>
    <rPh sb="46" eb="48">
      <t>タイショウ</t>
    </rPh>
    <rPh sb="55" eb="57">
      <t>ショシキ</t>
    </rPh>
    <rPh sb="59" eb="61">
      <t>テンプ</t>
    </rPh>
    <rPh sb="61" eb="63">
      <t>シリョウ</t>
    </rPh>
    <rPh sb="65" eb="67">
      <t>キサイ</t>
    </rPh>
    <rPh sb="68" eb="70">
      <t>フヨウ</t>
    </rPh>
    <phoneticPr fontId="2"/>
  </si>
  <si>
    <t>責任医師及び分担医師全員分
申告内容によっては、様式第2号「利益相反自己申告書(詳細)」も必要
事務局が作成依頼し、入手後PDFで提供します。</t>
    <rPh sb="0" eb="2">
      <t>セキニン</t>
    </rPh>
    <rPh sb="2" eb="4">
      <t>イシ</t>
    </rPh>
    <rPh sb="4" eb="5">
      <t>オヨ</t>
    </rPh>
    <rPh sb="6" eb="8">
      <t>ブンタン</t>
    </rPh>
    <rPh sb="8" eb="10">
      <t>イシ</t>
    </rPh>
    <rPh sb="10" eb="12">
      <t>ゼンイン</t>
    </rPh>
    <rPh sb="12" eb="13">
      <t>ブン</t>
    </rPh>
    <rPh sb="14" eb="16">
      <t>シンコク</t>
    </rPh>
    <rPh sb="16" eb="18">
      <t>ナイヨウ</t>
    </rPh>
    <rPh sb="45" eb="47">
      <t>ヒツヨウ</t>
    </rPh>
    <rPh sb="52" eb="54">
      <t>サクセイ</t>
    </rPh>
    <rPh sb="54" eb="56">
      <t>イライ</t>
    </rPh>
    <rPh sb="58" eb="60">
      <t>ニュウシュ</t>
    </rPh>
    <rPh sb="60" eb="61">
      <t>ゴ</t>
    </rPh>
    <rPh sb="65" eb="67">
      <t>テイキョウ</t>
    </rPh>
    <phoneticPr fontId="2"/>
  </si>
  <si>
    <t>責任医師保管分、事務局が紙媒体で保管します。
※審査対象ではないため、書式3の添付資料への記載は不要です。</t>
    <rPh sb="0" eb="2">
      <t>セキニン</t>
    </rPh>
    <rPh sb="2" eb="4">
      <t>イシ</t>
    </rPh>
    <rPh sb="4" eb="6">
      <t>ホカン</t>
    </rPh>
    <rPh sb="6" eb="7">
      <t>ブン</t>
    </rPh>
    <phoneticPr fontId="2"/>
  </si>
  <si>
    <t>・ヒアリングシートは、データベース等の情報管理に活用しやすい形式とすること（1行1レコード、セル結合しない）</t>
    <phoneticPr fontId="2"/>
  </si>
  <si>
    <t>　契約締結日以降、各種変更等が発生した際に必要なIRB申請手続きについて記載しています。</t>
    <rPh sb="21" eb="23">
      <t>ヒツヨウ</t>
    </rPh>
    <rPh sb="27" eb="29">
      <t>シンセイ</t>
    </rPh>
    <rPh sb="29" eb="31">
      <t>テツヅ</t>
    </rPh>
    <rPh sb="36" eb="38">
      <t>キサイ</t>
    </rPh>
    <phoneticPr fontId="2"/>
  </si>
  <si>
    <t>D列「小分類」の各設問に対する回答を、E列のリストからプルダウンで選択及びF列に入力してください。</t>
    <rPh sb="3" eb="6">
      <t>ショウブンルイ</t>
    </rPh>
    <rPh sb="35" eb="36">
      <t>オヨ</t>
    </rPh>
    <rPh sb="40" eb="42">
      <t>ニュウリョク</t>
    </rPh>
    <phoneticPr fontId="2"/>
  </si>
  <si>
    <t>G列は各設問の回答について「確認中／固定」を選択してください。</t>
    <rPh sb="3" eb="6">
      <t>カクセツモン</t>
    </rPh>
    <rPh sb="7" eb="9">
      <t>カイトウ</t>
    </rPh>
    <phoneticPr fontId="2"/>
  </si>
  <si>
    <t>院内IRB締切日</t>
    <rPh sb="0" eb="5">
      <t>インナイイrb</t>
    </rPh>
    <rPh sb="5" eb="8">
      <t>シメキリビ</t>
    </rPh>
    <phoneticPr fontId="2"/>
  </si>
  <si>
    <t>・締切日</t>
    <rPh sb="1" eb="4">
      <t>シメキリビ</t>
    </rPh>
    <phoneticPr fontId="2"/>
  </si>
  <si>
    <t>　初回IRB審査終了後に必要な手続きを記載しています。</t>
    <rPh sb="1" eb="3">
      <t>ショカイ</t>
    </rPh>
    <rPh sb="10" eb="11">
      <t>ゴ</t>
    </rPh>
    <rPh sb="12" eb="14">
      <t>ヒツヨウ</t>
    </rPh>
    <rPh sb="15" eb="17">
      <t>テツヅ</t>
    </rPh>
    <rPh sb="19" eb="21">
      <t>キサイ</t>
    </rPh>
    <phoneticPr fontId="2"/>
  </si>
  <si>
    <t>←1.規程・要綱（手順書）の③</t>
    <phoneticPr fontId="2"/>
  </si>
  <si>
    <t>←1.規程・要綱（手順書）の④</t>
    <phoneticPr fontId="2"/>
  </si>
  <si>
    <t>←追加の場合。申告内容によっては、様式第2号「利益相反自己申告書(詳細)」も必要。</t>
    <rPh sb="1" eb="3">
      <t>ツイカ</t>
    </rPh>
    <rPh sb="4" eb="6">
      <t>バアイ</t>
    </rPh>
    <rPh sb="7" eb="9">
      <t>シンコク</t>
    </rPh>
    <rPh sb="9" eb="11">
      <t>ナイヨウ</t>
    </rPh>
    <rPh sb="38" eb="40">
      <t>ヒツヨウ</t>
    </rPh>
    <phoneticPr fontId="2"/>
  </si>
  <si>
    <t>C列の表示(関数)</t>
    <rPh sb="1" eb="2">
      <t>レツ</t>
    </rPh>
    <rPh sb="3" eb="5">
      <t>ヒョウジ</t>
    </rPh>
    <rPh sb="6" eb="8">
      <t>カンスウ</t>
    </rPh>
    <phoneticPr fontId="2"/>
  </si>
  <si>
    <t>C列の表示（関数）</t>
    <rPh sb="1" eb="2">
      <t>レツ</t>
    </rPh>
    <rPh sb="3" eb="5">
      <t>ヒョウジ</t>
    </rPh>
    <rPh sb="6" eb="8">
      <t>カンスウ</t>
    </rPh>
    <phoneticPr fontId="2"/>
  </si>
  <si>
    <t>・IRB申請までの流れなどを確認させていただくと共に、要件・選定調査や申請に係るご質問を受け付けます。</t>
    <phoneticPr fontId="2"/>
  </si>
  <si>
    <t>・CRC業務は、院内とSMOのいずれかが対応します。面談後に担当CRCを決定いたします。</t>
    <rPh sb="4" eb="6">
      <t>ギョウム</t>
    </rPh>
    <phoneticPr fontId="2"/>
  </si>
  <si>
    <t>YF書式140：</t>
    <phoneticPr fontId="2"/>
  </si>
  <si>
    <t>YF書式141：</t>
    <phoneticPr fontId="2"/>
  </si>
  <si>
    <t>直接閲覧実施申請書</t>
    <phoneticPr fontId="2"/>
  </si>
  <si>
    <t>ユーザー登録情報申告書</t>
    <phoneticPr fontId="2"/>
  </si>
  <si>
    <t>治験実施計画書、モニター指名書又はその他の文書により、当該治験に関するモニター又は監査担当者として</t>
    <phoneticPr fontId="2"/>
  </si>
  <si>
    <t>治験依頼者から指名された者であることが確認出来る資料</t>
    <phoneticPr fontId="2"/>
  </si>
  <si>
    <t>指定書式なし：</t>
    <rPh sb="0" eb="2">
      <t>シテイ</t>
    </rPh>
    <rPh sb="2" eb="4">
      <t>ショシキ</t>
    </rPh>
    <phoneticPr fontId="2"/>
  </si>
  <si>
    <t>・日程調整</t>
    <rPh sb="1" eb="3">
      <t>ニッテイ</t>
    </rPh>
    <rPh sb="3" eb="5">
      <t>チョウセイ</t>
    </rPh>
    <phoneticPr fontId="2"/>
  </si>
  <si>
    <t>・電子カルテシステムのユーザー登録</t>
    <rPh sb="1" eb="3">
      <t>デンシ</t>
    </rPh>
    <rPh sb="15" eb="17">
      <t>トウロク</t>
    </rPh>
    <phoneticPr fontId="2"/>
  </si>
  <si>
    <t>参考書式2：</t>
    <rPh sb="0" eb="2">
      <t>サンコウ</t>
    </rPh>
    <rPh sb="2" eb="4">
      <t>ショシキ</t>
    </rPh>
    <phoneticPr fontId="2"/>
  </si>
  <si>
    <t>直接閲覧実施連絡票</t>
    <rPh sb="6" eb="9">
      <t>レンラクヒョウ</t>
    </rPh>
    <phoneticPr fontId="2"/>
  </si>
  <si>
    <t>←1.規程・要綱（手順書）の⑤、⑫</t>
    <phoneticPr fontId="2"/>
  </si>
  <si>
    <t>・実施可能時間</t>
    <rPh sb="1" eb="3">
      <t>ジッシ</t>
    </rPh>
    <rPh sb="3" eb="5">
      <t>カノウ</t>
    </rPh>
    <rPh sb="5" eb="7">
      <t>ジカン</t>
    </rPh>
    <phoneticPr fontId="2"/>
  </si>
  <si>
    <t>月曜日～金曜日（土日祝祭日、年末年始を除く）</t>
    <rPh sb="0" eb="3">
      <t>ゲツヨウビ</t>
    </rPh>
    <rPh sb="4" eb="7">
      <t>キンヨウビ</t>
    </rPh>
    <rPh sb="8" eb="10">
      <t>ドニチ</t>
    </rPh>
    <rPh sb="10" eb="13">
      <t>シュクサイジツ</t>
    </rPh>
    <rPh sb="14" eb="18">
      <t>ネンマツネンシ</t>
    </rPh>
    <rPh sb="19" eb="20">
      <t>ノゾ</t>
    </rPh>
    <phoneticPr fontId="2"/>
  </si>
  <si>
    <t>9:00～12:00</t>
    <phoneticPr fontId="2"/>
  </si>
  <si>
    <t>・実施場所</t>
    <rPh sb="1" eb="3">
      <t>ジッシ</t>
    </rPh>
    <rPh sb="3" eb="5">
      <t>バショ</t>
    </rPh>
    <phoneticPr fontId="2"/>
  </si>
  <si>
    <t>薬理センター2階　スタッフステーション</t>
    <rPh sb="0" eb="2">
      <t>ヤクリ</t>
    </rPh>
    <rPh sb="7" eb="8">
      <t>カイ</t>
    </rPh>
    <phoneticPr fontId="2"/>
  </si>
  <si>
    <t>　このカードキーは、モニタリング終了時に事務局へ返却してください。</t>
    <phoneticPr fontId="2"/>
  </si>
  <si>
    <t>　訪問記録をご記入いただいた上で、モニタリングを実施する部屋の入退室に使用するカードキーを貸し出します。</t>
    <phoneticPr fontId="2"/>
  </si>
  <si>
    <t>※終了報告書提出後のモニタリングは可能ですが、費用が発生します。</t>
    <phoneticPr fontId="2"/>
  </si>
  <si>
    <t>　詳細は「公立大学法人横浜市立大学附属病院及び附属市民総合医療センター治験等経費算定要領」をご確認ください。</t>
    <rPh sb="1" eb="3">
      <t>ショウサイ</t>
    </rPh>
    <phoneticPr fontId="2"/>
  </si>
  <si>
    <t>※モニタリング等の実施に関する規程・要綱（手順書）は、臨床試験管理室ホームページをご参照ください。</t>
    <rPh sb="12" eb="13">
      <t>カン</t>
    </rPh>
    <rPh sb="42" eb="44">
      <t>サンショウ</t>
    </rPh>
    <phoneticPr fontId="2"/>
  </si>
  <si>
    <r>
      <t>　モニタリング・監査担当者は、以下の書類に必要事項を記載の上、</t>
    </r>
    <r>
      <rPr>
        <u/>
        <sz val="11"/>
        <color theme="1"/>
        <rFont val="Meiryo UI"/>
        <family val="3"/>
        <charset val="128"/>
      </rPr>
      <t>初回実施予定日の2週間前まで</t>
    </r>
    <r>
      <rPr>
        <sz val="11"/>
        <color theme="1"/>
        <rFont val="Meiryo UI"/>
        <family val="3"/>
        <charset val="128"/>
      </rPr>
      <t>に事務局へご提出ください。</t>
    </r>
    <rPh sb="18" eb="20">
      <t>ショルイ</t>
    </rPh>
    <rPh sb="21" eb="23">
      <t>ヒツヨウ</t>
    </rPh>
    <rPh sb="23" eb="25">
      <t>ジコウ</t>
    </rPh>
    <rPh sb="26" eb="28">
      <t>キサイ</t>
    </rPh>
    <rPh sb="29" eb="30">
      <t>ウエ</t>
    </rPh>
    <rPh sb="31" eb="33">
      <t>ショカイ</t>
    </rPh>
    <rPh sb="46" eb="49">
      <t>ジムキョク</t>
    </rPh>
    <phoneticPr fontId="2"/>
  </si>
  <si>
    <r>
      <t>　あらかじめ担当CRC と日程調整を行い、以下の書類に確定した日の内容を記載の上、</t>
    </r>
    <r>
      <rPr>
        <u/>
        <sz val="11"/>
        <color theme="1"/>
        <rFont val="Meiryo UI"/>
        <family val="3"/>
        <charset val="128"/>
      </rPr>
      <t>実施予定日の1週間前まで</t>
    </r>
    <r>
      <rPr>
        <sz val="11"/>
        <color theme="1"/>
        <rFont val="Meiryo UI"/>
        <family val="3"/>
        <charset val="128"/>
      </rPr>
      <t>に事務局へご提出ください。</t>
    </r>
    <rPh sb="21" eb="23">
      <t>イカ</t>
    </rPh>
    <rPh sb="24" eb="26">
      <t>ショルイ</t>
    </rPh>
    <rPh sb="31" eb="32">
      <t>ヒ</t>
    </rPh>
    <rPh sb="39" eb="40">
      <t>ウエ</t>
    </rPh>
    <rPh sb="54" eb="57">
      <t>ジムキョク</t>
    </rPh>
    <rPh sb="59" eb="61">
      <t>テイシュツ</t>
    </rPh>
    <phoneticPr fontId="2"/>
  </si>
  <si>
    <t>担当CRCは、閲覧ブースの空状況を確認し、部屋の予約を行います。</t>
    <phoneticPr fontId="2"/>
  </si>
  <si>
    <t>必須文書の閲覧を希望する場合には、事務局担当者に希望の日時を相談してください。</t>
    <phoneticPr fontId="2"/>
  </si>
  <si>
    <t>診療記録の閲覧と同日に必須文書の閲覧を希望される場合も、必ず事前に事務局担当者と日程調整をしてください。</t>
    <phoneticPr fontId="2"/>
  </si>
  <si>
    <t>・実施当日の流れ</t>
    <rPh sb="1" eb="3">
      <t>ジッシ</t>
    </rPh>
    <rPh sb="3" eb="5">
      <t>トウジツ</t>
    </rPh>
    <rPh sb="6" eb="7">
      <t>ナガ</t>
    </rPh>
    <phoneticPr fontId="2"/>
  </si>
  <si>
    <t>https://www.yokohama-cu.ac.jp/fukuhp/masuku20230313.html</t>
    <phoneticPr fontId="2"/>
  </si>
  <si>
    <t>※当院へご訪問の際、病院内はマスク着用をお願いいたします。</t>
    <rPh sb="1" eb="3">
      <t>トウイン</t>
    </rPh>
    <rPh sb="5" eb="7">
      <t>ホウモン</t>
    </rPh>
    <rPh sb="8" eb="9">
      <t>サイ</t>
    </rPh>
    <rPh sb="21" eb="22">
      <t>ネガ</t>
    </rPh>
    <phoneticPr fontId="2"/>
  </si>
  <si>
    <t>初回IRB審査終了後の流れは以下のとおりです。</t>
    <rPh sb="11" eb="12">
      <t>ナガ</t>
    </rPh>
    <rPh sb="14" eb="16">
      <t>イカ</t>
    </rPh>
    <phoneticPr fontId="2"/>
  </si>
  <si>
    <t>　ご訪問の際、まずは治験事務局にお立ち寄りください。</t>
    <rPh sb="10" eb="12">
      <t>チケン</t>
    </rPh>
    <phoneticPr fontId="2"/>
  </si>
  <si>
    <t>←1.規程・要綱（手順書）の③　第８条第２項（５）</t>
    <rPh sb="16" eb="17">
      <t>ダイ</t>
    </rPh>
    <rPh sb="18" eb="19">
      <t>ジョウ</t>
    </rPh>
    <rPh sb="19" eb="20">
      <t>ダイ</t>
    </rPh>
    <rPh sb="21" eb="22">
      <t>コウ</t>
    </rPh>
    <phoneticPr fontId="2"/>
  </si>
  <si>
    <t>　本書式は、横浜臨床研究ネットワークの協定病院が受託した治験の審査について、当院IRBを利用する場合に使用します。</t>
    <rPh sb="1" eb="2">
      <t>ホン</t>
    </rPh>
    <rPh sb="2" eb="4">
      <t>ショシキ</t>
    </rPh>
    <rPh sb="6" eb="10">
      <t>ヨコハマリンショウ</t>
    </rPh>
    <rPh sb="10" eb="12">
      <t>ケンキュウ</t>
    </rPh>
    <rPh sb="19" eb="21">
      <t>キョウテイ</t>
    </rPh>
    <rPh sb="21" eb="23">
      <t>ビョウイン</t>
    </rPh>
    <rPh sb="24" eb="26">
      <t>ジュタク</t>
    </rPh>
    <rPh sb="28" eb="30">
      <t>チケン</t>
    </rPh>
    <rPh sb="31" eb="33">
      <t>シンサ</t>
    </rPh>
    <rPh sb="38" eb="40">
      <t>トウイン</t>
    </rPh>
    <rPh sb="44" eb="46">
      <t>リヨウ</t>
    </rPh>
    <rPh sb="48" eb="50">
      <t>バアイ</t>
    </rPh>
    <rPh sb="51" eb="53">
      <t>シヨウ</t>
    </rPh>
    <phoneticPr fontId="2"/>
  </si>
  <si>
    <t>←4.企業治験　院内書式</t>
    <phoneticPr fontId="2"/>
  </si>
  <si>
    <t>←3.治験に係る経費算出基準</t>
    <phoneticPr fontId="2"/>
  </si>
  <si>
    <t>・治験責任医師と協議し、事前に治験実施について了承(内諾)を得てください。</t>
    <phoneticPr fontId="2"/>
  </si>
  <si>
    <t>プロトコルを理解する場として位置付け、実施する際に問題となる点を確認、その問題の解決方法について議論をする場としてヒアリングを実施します。</t>
    <phoneticPr fontId="2"/>
  </si>
  <si>
    <t>ただし、ヒアリングシートの提出により、ヒアリング開催を省略出来ると判断される場合には、ヒアリングの開催を行わない場合もあります。</t>
    <phoneticPr fontId="2"/>
  </si>
  <si>
    <t>・ヒアリングシートの更新</t>
    <rPh sb="10" eb="12">
      <t>コウシン</t>
    </rPh>
    <phoneticPr fontId="2"/>
  </si>
  <si>
    <t>・初回審査に必要となる書類</t>
    <rPh sb="1" eb="3">
      <t>ショカイ</t>
    </rPh>
    <rPh sb="3" eb="5">
      <t>シンサ</t>
    </rPh>
    <rPh sb="6" eb="8">
      <t>ヒツヨウ</t>
    </rPh>
    <rPh sb="11" eb="13">
      <t>ショルイ</t>
    </rPh>
    <phoneticPr fontId="2"/>
  </si>
  <si>
    <t>参照先：</t>
    <rPh sb="0" eb="2">
      <t>サンショウ</t>
    </rPh>
    <rPh sb="2" eb="3">
      <t>サキ</t>
    </rPh>
    <phoneticPr fontId="2"/>
  </si>
  <si>
    <t>シート「初回審査に必要となる書類」</t>
  </si>
  <si>
    <t>シート「ヒアリングシート」</t>
  </si>
  <si>
    <t>シート「治験使用薬ヒアリングシート」</t>
  </si>
  <si>
    <t>シート「QAシート」</t>
  </si>
  <si>
    <t>シート「治験の概要に関する説明文書」</t>
  </si>
  <si>
    <t>書式集：</t>
    <rPh sb="0" eb="2">
      <t>ショシキ</t>
    </rPh>
    <rPh sb="2" eb="3">
      <t>シュウ</t>
    </rPh>
    <phoneticPr fontId="2"/>
  </si>
  <si>
    <t>シート「初回審査後の対応」</t>
  </si>
  <si>
    <t>シート「費用・契約書について」</t>
  </si>
  <si>
    <t>　新規申請の際に必要な手続きを記載しています。</t>
    <rPh sb="1" eb="3">
      <t>シンキ</t>
    </rPh>
    <rPh sb="3" eb="5">
      <t>シンセイ</t>
    </rPh>
    <rPh sb="6" eb="7">
      <t>サイ</t>
    </rPh>
    <rPh sb="8" eb="10">
      <t>ヒツヨウ</t>
    </rPh>
    <rPh sb="11" eb="13">
      <t>テツヅ</t>
    </rPh>
    <rPh sb="15" eb="17">
      <t>キサイ</t>
    </rPh>
    <phoneticPr fontId="2"/>
  </si>
  <si>
    <t>　初回審査に必要な手続きを記載しています。</t>
    <rPh sb="1" eb="3">
      <t>ショカイ</t>
    </rPh>
    <rPh sb="3" eb="5">
      <t>シンサ</t>
    </rPh>
    <phoneticPr fontId="2"/>
  </si>
  <si>
    <t>　ヒアリング実施前に作成が必要な資料です。ヒアリング終了後、確認中の項目は随時更新・共有してください。</t>
    <rPh sb="6" eb="8">
      <t>ジッシ</t>
    </rPh>
    <rPh sb="8" eb="9">
      <t>マエ</t>
    </rPh>
    <rPh sb="10" eb="12">
      <t>サクセイ</t>
    </rPh>
    <rPh sb="13" eb="15">
      <t>ヒツヨウ</t>
    </rPh>
    <rPh sb="16" eb="18">
      <t>シリョウ</t>
    </rPh>
    <rPh sb="26" eb="29">
      <t>シュウリョウゴ</t>
    </rPh>
    <rPh sb="30" eb="32">
      <t>カクニン</t>
    </rPh>
    <rPh sb="32" eb="33">
      <t>チュウ</t>
    </rPh>
    <rPh sb="34" eb="36">
      <t>コウモク</t>
    </rPh>
    <rPh sb="37" eb="39">
      <t>ズイジ</t>
    </rPh>
    <rPh sb="39" eb="41">
      <t>コウシン</t>
    </rPh>
    <rPh sb="42" eb="44">
      <t>キョウユウ</t>
    </rPh>
    <phoneticPr fontId="2"/>
  </si>
  <si>
    <t>　ヒアリング終了後に作成が必要な資料です。</t>
    <rPh sb="6" eb="9">
      <t>シュウリョウゴ</t>
    </rPh>
    <rPh sb="10" eb="12">
      <t>サクセイ</t>
    </rPh>
    <rPh sb="13" eb="15">
      <t>ヒツヨウ</t>
    </rPh>
    <rPh sb="16" eb="18">
      <t>シリョウ</t>
    </rPh>
    <phoneticPr fontId="2"/>
  </si>
  <si>
    <t>　当院で治験を実施する際に必要な費用及び契約書について記載しています。</t>
    <rPh sb="1" eb="3">
      <t>トウイン</t>
    </rPh>
    <rPh sb="4" eb="6">
      <t>チケン</t>
    </rPh>
    <rPh sb="7" eb="9">
      <t>ジッシ</t>
    </rPh>
    <rPh sb="11" eb="12">
      <t>サイ</t>
    </rPh>
    <rPh sb="13" eb="15">
      <t>ヒツヨウ</t>
    </rPh>
    <rPh sb="16" eb="18">
      <t>ヒヨウ</t>
    </rPh>
    <rPh sb="18" eb="19">
      <t>オヨ</t>
    </rPh>
    <rPh sb="20" eb="23">
      <t>ケイヤクショ</t>
    </rPh>
    <rPh sb="27" eb="29">
      <t>キサイ</t>
    </rPh>
    <phoneticPr fontId="2"/>
  </si>
  <si>
    <t>・治験事務局について</t>
    <rPh sb="1" eb="3">
      <t>チケン</t>
    </rPh>
    <rPh sb="3" eb="6">
      <t>ジムキョク</t>
    </rPh>
    <phoneticPr fontId="2"/>
  </si>
  <si>
    <t>・治験の依頼から開始までの流れ</t>
    <phoneticPr fontId="2"/>
  </si>
  <si>
    <t>・ヒアリングシート</t>
    <phoneticPr fontId="2"/>
  </si>
  <si>
    <t>・ヒアリングシート_治験使用薬</t>
    <rPh sb="10" eb="15">
      <t>チケンシヨウヤク</t>
    </rPh>
    <phoneticPr fontId="2"/>
  </si>
  <si>
    <t>・QAシート</t>
    <phoneticPr fontId="2"/>
  </si>
  <si>
    <t>・回答選択肢</t>
    <phoneticPr fontId="2"/>
  </si>
  <si>
    <t>・Agathaシステム試験登録情報</t>
    <phoneticPr fontId="2"/>
  </si>
  <si>
    <t>・費用・契約書について</t>
    <rPh sb="1" eb="3">
      <t>ヒヨウ</t>
    </rPh>
    <rPh sb="4" eb="7">
      <t>ケイヤクショ</t>
    </rPh>
    <phoneticPr fontId="2"/>
  </si>
  <si>
    <t>・治験の概要に関する説明文書</t>
    <phoneticPr fontId="2"/>
  </si>
  <si>
    <t>・初回審査後の対応</t>
    <rPh sb="1" eb="3">
      <t>ショカイ</t>
    </rPh>
    <rPh sb="3" eb="6">
      <t>シンサゴ</t>
    </rPh>
    <rPh sb="7" eb="9">
      <t>タイオウ</t>
    </rPh>
    <phoneticPr fontId="2"/>
  </si>
  <si>
    <t>・搬入時期については、事前に治験薬担当者及び担当CRCとご調整ください。</t>
    <phoneticPr fontId="2"/>
  </si>
  <si>
    <t>Agathaシステムへアップロードするファイル名は、「Agathaシステム化業務フロー」をご参照ください。</t>
    <rPh sb="37" eb="38">
      <t>カ</t>
    </rPh>
    <rPh sb="38" eb="40">
      <t>ギョウム</t>
    </rPh>
    <rPh sb="46" eb="48">
      <t>サンショウショシキテンプシリョウランキサイジュンバンフ</t>
    </rPh>
    <phoneticPr fontId="2"/>
  </si>
  <si>
    <t>　詳細は「Agathaシステム化業務フロー」をご参照ください。</t>
    <phoneticPr fontId="2"/>
  </si>
  <si>
    <t>・QAシートの作成</t>
    <rPh sb="7" eb="9">
      <t>サクセイ</t>
    </rPh>
    <phoneticPr fontId="2"/>
  </si>
  <si>
    <t>IRB申請締切りまでに申請書類及び審査対象資料(書式3の添付資料)を、Agathaへアップロードの上、承認依頼を行ってください。</t>
    <rPh sb="49" eb="50">
      <t>ウエ</t>
    </rPh>
    <rPh sb="51" eb="53">
      <t>ショウニン</t>
    </rPh>
    <rPh sb="53" eb="55">
      <t>イライ</t>
    </rPh>
    <rPh sb="56" eb="57">
      <t>オコナ</t>
    </rPh>
    <phoneticPr fontId="2"/>
  </si>
  <si>
    <t>　治験事務局の連絡先、受付時間、各種情報のホームページ掲載先を記載しています。</t>
    <rPh sb="1" eb="6">
      <t>チケンジムキョク</t>
    </rPh>
    <rPh sb="7" eb="10">
      <t>レンラクサキ</t>
    </rPh>
    <rPh sb="11" eb="15">
      <t>ウケツケジカン</t>
    </rPh>
    <rPh sb="16" eb="18">
      <t>カクシュ</t>
    </rPh>
    <rPh sb="18" eb="20">
      <t>ジョウホウ</t>
    </rPh>
    <rPh sb="27" eb="29">
      <t>ケイサイ</t>
    </rPh>
    <rPh sb="29" eb="30">
      <t>サキ</t>
    </rPh>
    <rPh sb="31" eb="33">
      <t>キサイ</t>
    </rPh>
    <phoneticPr fontId="2"/>
  </si>
  <si>
    <t>　ヒアリングシート内でリストを使用しているセルの元データです。</t>
    <rPh sb="9" eb="10">
      <t>ナイ</t>
    </rPh>
    <rPh sb="15" eb="17">
      <t>シヨウ</t>
    </rPh>
    <phoneticPr fontId="2"/>
  </si>
  <si>
    <t>初回IRB審査終了後に必要な手続きを記載しています。</t>
    <rPh sb="0" eb="2">
      <t>ショカイ</t>
    </rPh>
    <rPh sb="5" eb="7">
      <t>シンサ</t>
    </rPh>
    <rPh sb="7" eb="10">
      <t>シュウリョウゴ</t>
    </rPh>
    <rPh sb="11" eb="13">
      <t>ヒツヨウ</t>
    </rPh>
    <rPh sb="14" eb="16">
      <t>テツヅ</t>
    </rPh>
    <rPh sb="18" eb="20">
      <t>キサイ</t>
    </rPh>
    <phoneticPr fontId="2"/>
  </si>
  <si>
    <t>契約締結日以降、各種変更等が発生した際に必要なIRB申請手続きについて記載しています。</t>
    <rPh sb="0" eb="2">
      <t>ケイヤク</t>
    </rPh>
    <rPh sb="2" eb="4">
      <t>テイケツ</t>
    </rPh>
    <rPh sb="4" eb="5">
      <t>ビ</t>
    </rPh>
    <rPh sb="5" eb="7">
      <t>イコウ</t>
    </rPh>
    <rPh sb="8" eb="10">
      <t>カクシュ</t>
    </rPh>
    <rPh sb="10" eb="13">
      <t>ヘンコウナド</t>
    </rPh>
    <rPh sb="14" eb="16">
      <t>ハッセイ</t>
    </rPh>
    <rPh sb="18" eb="19">
      <t>サイ</t>
    </rPh>
    <rPh sb="20" eb="22">
      <t>ヒツヨウ</t>
    </rPh>
    <rPh sb="26" eb="28">
      <t>シンセイ</t>
    </rPh>
    <rPh sb="28" eb="30">
      <t>テツヅ</t>
    </rPh>
    <rPh sb="35" eb="37">
      <t>キサイ</t>
    </rPh>
    <phoneticPr fontId="2"/>
  </si>
  <si>
    <r>
      <t>・申請書類及び審査対象資料(書式3の添付資料)は下表のとおりです。</t>
    </r>
    <r>
      <rPr>
        <b/>
        <sz val="11"/>
        <color theme="1"/>
        <rFont val="Meiryo UI"/>
        <family val="3"/>
        <charset val="128"/>
      </rPr>
      <t>申請書類案及び添付資料は、提出前に必ず事務局の確認を受けてください。</t>
    </r>
    <rPh sb="9" eb="11">
      <t>タイショウ</t>
    </rPh>
    <rPh sb="14" eb="16">
      <t>ショシキ</t>
    </rPh>
    <rPh sb="18" eb="20">
      <t>テンプ</t>
    </rPh>
    <rPh sb="20" eb="22">
      <t>シリョウ</t>
    </rPh>
    <rPh sb="24" eb="26">
      <t>カヒョウ</t>
    </rPh>
    <rPh sb="33" eb="35">
      <t>シンセイ</t>
    </rPh>
    <rPh sb="35" eb="37">
      <t>ショルイ</t>
    </rPh>
    <rPh sb="37" eb="38">
      <t>アン</t>
    </rPh>
    <rPh sb="38" eb="39">
      <t>オヨ</t>
    </rPh>
    <rPh sb="40" eb="42">
      <t>テンプ</t>
    </rPh>
    <rPh sb="42" eb="44">
      <t>シリョウ</t>
    </rPh>
    <rPh sb="46" eb="48">
      <t>テイシュツ</t>
    </rPh>
    <rPh sb="48" eb="49">
      <t>マエ</t>
    </rPh>
    <rPh sb="50" eb="51">
      <t>カナラ</t>
    </rPh>
    <rPh sb="52" eb="55">
      <t>ジムキョク</t>
    </rPh>
    <rPh sb="56" eb="58">
      <t>カクニン</t>
    </rPh>
    <rPh sb="59" eb="60">
      <t>ウ</t>
    </rPh>
    <phoneticPr fontId="2"/>
  </si>
  <si>
    <t>初回審査IRB開催日の遅くとも3営業日前まで</t>
    <rPh sb="0" eb="2">
      <t>ショカイ</t>
    </rPh>
    <rPh sb="2" eb="4">
      <t>シンサ</t>
    </rPh>
    <rPh sb="7" eb="10">
      <t>カイサイビ</t>
    </rPh>
    <rPh sb="11" eb="12">
      <t>オソ</t>
    </rPh>
    <rPh sb="16" eb="19">
      <t>エイギョウビ</t>
    </rPh>
    <rPh sb="19" eb="20">
      <t>マエ</t>
    </rPh>
    <phoneticPr fontId="2"/>
  </si>
  <si>
    <t>提出期限：</t>
    <rPh sb="0" eb="2">
      <t>テイシュツ</t>
    </rPh>
    <rPh sb="2" eb="4">
      <t>キゲン</t>
    </rPh>
    <phoneticPr fontId="2"/>
  </si>
  <si>
    <t>その際に使用する資料として「治験の概要に関する説明文書」の作成をお願いしております。</t>
    <phoneticPr fontId="2"/>
  </si>
  <si>
    <t>・治験の依頼から開始までに、各担当者が必要な情報を一元化し共有すること</t>
    <rPh sb="1" eb="3">
      <t>チケン</t>
    </rPh>
    <rPh sb="4" eb="6">
      <t>イライ</t>
    </rPh>
    <rPh sb="8" eb="10">
      <t>カイシ</t>
    </rPh>
    <phoneticPr fontId="2"/>
  </si>
  <si>
    <t>←2.書式　及び　4.企業治験　院内書式</t>
    <rPh sb="3" eb="5">
      <t>ショシキ</t>
    </rPh>
    <rPh sb="6" eb="7">
      <t>オヨ</t>
    </rPh>
    <phoneticPr fontId="2"/>
  </si>
  <si>
    <t>●治験開始後の対応</t>
    <rPh sb="1" eb="3">
      <t>チケン</t>
    </rPh>
    <rPh sb="3" eb="5">
      <t>カイシ</t>
    </rPh>
    <rPh sb="5" eb="6">
      <t>ゴ</t>
    </rPh>
    <rPh sb="7" eb="9">
      <t>タイオウ</t>
    </rPh>
    <phoneticPr fontId="2"/>
  </si>
  <si>
    <t>・治験開始後の対応</t>
    <rPh sb="1" eb="3">
      <t>チケン</t>
    </rPh>
    <rPh sb="3" eb="5">
      <t>カイシ</t>
    </rPh>
    <rPh sb="5" eb="6">
      <t>ゴ</t>
    </rPh>
    <rPh sb="7" eb="9">
      <t>タイオウ</t>
    </rPh>
    <phoneticPr fontId="2"/>
  </si>
  <si>
    <t>作成日・改訂日</t>
    <rPh sb="0" eb="3">
      <t>サクセイビ</t>
    </rPh>
    <rPh sb="4" eb="6">
      <t>カイテイ</t>
    </rPh>
    <rPh sb="6" eb="7">
      <t>ヒ</t>
    </rPh>
    <phoneticPr fontId="16"/>
  </si>
  <si>
    <t>Excel版新規作成</t>
    <rPh sb="0" eb="6">
      <t>エクセルバン</t>
    </rPh>
    <rPh sb="6" eb="8">
      <t>シンキ</t>
    </rPh>
    <rPh sb="8" eb="10">
      <t>サクセイ</t>
    </rPh>
    <phoneticPr fontId="16"/>
  </si>
  <si>
    <t>　その費用はSMO費用担当者と直接協議をしてください。</t>
    <phoneticPr fontId="2"/>
  </si>
  <si>
    <t>　審査不参加者は、当該試験の責任医師または分担医師が院内IRB委員の場合に入力が必要です。</t>
    <rPh sb="1" eb="3">
      <t>シンサ</t>
    </rPh>
    <rPh sb="3" eb="6">
      <t>フサンカ</t>
    </rPh>
    <rPh sb="6" eb="7">
      <t>シャ</t>
    </rPh>
    <rPh sb="9" eb="13">
      <t>トウガイシケン</t>
    </rPh>
    <rPh sb="14" eb="16">
      <t>セキニン</t>
    </rPh>
    <rPh sb="16" eb="18">
      <t>イシ</t>
    </rPh>
    <rPh sb="21" eb="25">
      <t>ブンタンイシ</t>
    </rPh>
    <rPh sb="34" eb="36">
      <t>バアイ</t>
    </rPh>
    <rPh sb="37" eb="39">
      <t>ニュウリョク</t>
    </rPh>
    <rPh sb="40" eb="42">
      <t>ヒツヨウ</t>
    </rPh>
    <phoneticPr fontId="2"/>
  </si>
  <si>
    <t>改訂箇所</t>
    <rPh sb="0" eb="2">
      <t>カイテイ</t>
    </rPh>
    <rPh sb="2" eb="4">
      <t>カショ</t>
    </rPh>
    <phoneticPr fontId="16"/>
  </si>
  <si>
    <t>改訂内容</t>
    <rPh sb="0" eb="2">
      <t>カイテイ</t>
    </rPh>
    <rPh sb="2" eb="4">
      <t>ナイヨウ</t>
    </rPh>
    <phoneticPr fontId="17"/>
  </si>
  <si>
    <t>シート「治験開始後の対応」</t>
  </si>
  <si>
    <t>※IRB委員に責任医師または分担医師がいる場合、審査不参加者1～3に入力します。</t>
    <rPh sb="4" eb="6">
      <t>イイン</t>
    </rPh>
    <rPh sb="7" eb="9">
      <t>セキニン</t>
    </rPh>
    <rPh sb="9" eb="11">
      <t>イシ</t>
    </rPh>
    <rPh sb="14" eb="16">
      <t>ブンタン</t>
    </rPh>
    <rPh sb="16" eb="18">
      <t>イシ</t>
    </rPh>
    <rPh sb="21" eb="23">
      <t>バアイ</t>
    </rPh>
    <rPh sb="24" eb="26">
      <t>シンサ</t>
    </rPh>
    <rPh sb="26" eb="29">
      <t>フサンカ</t>
    </rPh>
    <rPh sb="29" eb="30">
      <t>シャ</t>
    </rPh>
    <rPh sb="34" eb="36">
      <t>ニュウリョク</t>
    </rPh>
    <phoneticPr fontId="2"/>
  </si>
  <si>
    <t>　契約書類には、治験責任医師の署名もしくは記名押印が必要ですが、事務局で対応します。</t>
    <rPh sb="1" eb="3">
      <t>ケイヤク</t>
    </rPh>
    <rPh sb="3" eb="5">
      <t>ショルイ</t>
    </rPh>
    <phoneticPr fontId="2"/>
  </si>
  <si>
    <t>・契約が締結しましたら、治験薬（機器・製品）、物品等の搬入ができます。CRAの立ち会いは不要です。</t>
    <rPh sb="39" eb="40">
      <t>タ</t>
    </rPh>
    <rPh sb="41" eb="42">
      <t>ア</t>
    </rPh>
    <rPh sb="44" eb="46">
      <t>フヨウ</t>
    </rPh>
    <phoneticPr fontId="2"/>
  </si>
  <si>
    <r>
      <t>参考書式2の備考欄には、</t>
    </r>
    <r>
      <rPr>
        <u/>
        <sz val="11"/>
        <color theme="1"/>
        <rFont val="Meiryo UI"/>
        <family val="3"/>
        <charset val="128"/>
      </rPr>
      <t>担当CRC名、実施場所、同行者（いる場合）</t>
    </r>
    <r>
      <rPr>
        <sz val="11"/>
        <color theme="1"/>
        <rFont val="Meiryo UI"/>
        <family val="3"/>
        <charset val="128"/>
      </rPr>
      <t>を記載してください。</t>
    </r>
    <rPh sb="0" eb="4">
      <t>サンコウショシキ</t>
    </rPh>
    <rPh sb="6" eb="8">
      <t>ビコウ</t>
    </rPh>
    <rPh sb="8" eb="9">
      <t>ラン</t>
    </rPh>
    <rPh sb="17" eb="18">
      <t>メイ</t>
    </rPh>
    <rPh sb="34" eb="36">
      <t>キサイ</t>
    </rPh>
    <phoneticPr fontId="2"/>
  </si>
  <si>
    <t>なおIRB当日は、必須文書閲覧の実施ができません。</t>
    <phoneticPr fontId="2"/>
  </si>
  <si>
    <t>・依頼者は、当該被験薬の開発中止、当該治験を中止・中断、製造販売承認の取得をした場合、病院長(事務局)へ報告します。</t>
    <rPh sb="1" eb="4">
      <t>イライシャ</t>
    </rPh>
    <rPh sb="6" eb="8">
      <t>トウガイ</t>
    </rPh>
    <rPh sb="8" eb="11">
      <t>ヒケンヤク</t>
    </rPh>
    <rPh sb="12" eb="14">
      <t>カイハツ</t>
    </rPh>
    <rPh sb="14" eb="16">
      <t>チュウシ</t>
    </rPh>
    <rPh sb="17" eb="19">
      <t>トウガイ</t>
    </rPh>
    <rPh sb="19" eb="21">
      <t>チケン</t>
    </rPh>
    <rPh sb="22" eb="24">
      <t>チュウシ</t>
    </rPh>
    <rPh sb="25" eb="27">
      <t>チュウダン</t>
    </rPh>
    <rPh sb="28" eb="34">
      <t>セイゾウハンバイショウニン</t>
    </rPh>
    <rPh sb="35" eb="37">
      <t>シュトク</t>
    </rPh>
    <rPh sb="40" eb="42">
      <t>バアイ</t>
    </rPh>
    <rPh sb="43" eb="46">
      <t>ビョウインチョウ</t>
    </rPh>
    <rPh sb="47" eb="50">
      <t>ジムキョク</t>
    </rPh>
    <rPh sb="52" eb="54">
      <t>ホウコク</t>
    </rPh>
    <phoneticPr fontId="2"/>
  </si>
  <si>
    <t>・病院長(事務局)は、通知日を入力し、責任医師及び直近のIRBへ報告します。</t>
    <rPh sb="1" eb="4">
      <t>ビョウインチョウ</t>
    </rPh>
    <rPh sb="11" eb="14">
      <t>ツウチビ</t>
    </rPh>
    <rPh sb="15" eb="17">
      <t>ニュウリョク</t>
    </rPh>
    <rPh sb="19" eb="21">
      <t>セキニン</t>
    </rPh>
    <rPh sb="21" eb="23">
      <t>イシ</t>
    </rPh>
    <rPh sb="23" eb="24">
      <t>オヨ</t>
    </rPh>
    <rPh sb="25" eb="27">
      <t>チョッキン</t>
    </rPh>
    <rPh sb="32" eb="34">
      <t>ホウコク</t>
    </rPh>
    <phoneticPr fontId="2"/>
  </si>
  <si>
    <t>書式18：</t>
    <rPh sb="0" eb="2">
      <t>ショシキ</t>
    </rPh>
    <phoneticPr fontId="2"/>
  </si>
  <si>
    <t>開発の中止等に関する報告書</t>
    <rPh sb="0" eb="2">
      <t>カイハツ</t>
    </rPh>
    <rPh sb="3" eb="5">
      <t>チュウシ</t>
    </rPh>
    <rPh sb="5" eb="6">
      <t>トウ</t>
    </rPh>
    <rPh sb="7" eb="8">
      <t>カン</t>
    </rPh>
    <rPh sb="10" eb="13">
      <t>ホウコクショ</t>
    </rPh>
    <phoneticPr fontId="2"/>
  </si>
  <si>
    <t>上記資料が揃っていない場合、ヒアリングは実施できません。</t>
    <rPh sb="0" eb="2">
      <t>ジョウキ</t>
    </rPh>
    <rPh sb="2" eb="4">
      <t>シリョウ</t>
    </rPh>
    <rPh sb="5" eb="6">
      <t>ソロ</t>
    </rPh>
    <rPh sb="11" eb="13">
      <t>バアイ</t>
    </rPh>
    <rPh sb="20" eb="22">
      <t>ジッシ</t>
    </rPh>
    <phoneticPr fontId="2"/>
  </si>
  <si>
    <t>・事務局との面談前に、医師へ実施の意向を確認してください。</t>
    <rPh sb="1" eb="4">
      <t>ジムキョク</t>
    </rPh>
    <rPh sb="6" eb="8">
      <t>メンダン</t>
    </rPh>
    <rPh sb="8" eb="9">
      <t>マエ</t>
    </rPh>
    <rPh sb="11" eb="13">
      <t>イシ</t>
    </rPh>
    <rPh sb="14" eb="16">
      <t>ジッシ</t>
    </rPh>
    <rPh sb="17" eb="19">
      <t>イコウ</t>
    </rPh>
    <rPh sb="20" eb="22">
      <t>カクニン</t>
    </rPh>
    <phoneticPr fontId="2"/>
  </si>
  <si>
    <t>・選定にあたり、Web面談を別途調整させていただきます。</t>
    <phoneticPr fontId="2"/>
  </si>
  <si>
    <t>・SMOにCRC業務を委託する場合、当院との間で「治験等に関する提携基本契約」を締結しているSMOの中から選定し、</t>
    <phoneticPr fontId="2"/>
  </si>
  <si>
    <t>１．ご依頼を検討されている方</t>
    <rPh sb="3" eb="5">
      <t>イライ</t>
    </rPh>
    <rPh sb="6" eb="8">
      <t>ケントウ</t>
    </rPh>
    <rPh sb="13" eb="14">
      <t>カタ</t>
    </rPh>
    <phoneticPr fontId="2"/>
  </si>
  <si>
    <t>２．責任医師との合意</t>
    <rPh sb="2" eb="4">
      <t>セキニン</t>
    </rPh>
    <rPh sb="4" eb="6">
      <t>イシ</t>
    </rPh>
    <rPh sb="8" eb="10">
      <t>ゴウイ</t>
    </rPh>
    <phoneticPr fontId="2"/>
  </si>
  <si>
    <t>６．IRB審査</t>
    <rPh sb="5" eb="7">
      <t>シンサ</t>
    </rPh>
    <phoneticPr fontId="2"/>
  </si>
  <si>
    <t>７．初回審査後の対応</t>
    <rPh sb="2" eb="4">
      <t>ショカイ</t>
    </rPh>
    <rPh sb="4" eb="6">
      <t>シンサ</t>
    </rPh>
    <rPh sb="6" eb="7">
      <t>ゴ</t>
    </rPh>
    <rPh sb="8" eb="10">
      <t>タイオウ</t>
    </rPh>
    <phoneticPr fontId="2"/>
  </si>
  <si>
    <t>８．治験開始後の対応</t>
    <rPh sb="2" eb="4">
      <t>チケン</t>
    </rPh>
    <rPh sb="4" eb="6">
      <t>カイシ</t>
    </rPh>
    <rPh sb="6" eb="7">
      <t>ゴ</t>
    </rPh>
    <rPh sb="8" eb="10">
      <t>タイオウ</t>
    </rPh>
    <phoneticPr fontId="2"/>
  </si>
  <si>
    <t>１．治験事務局について</t>
    <rPh sb="2" eb="4">
      <t>チケン</t>
    </rPh>
    <rPh sb="4" eb="7">
      <t>ジムキョク</t>
    </rPh>
    <phoneticPr fontId="2"/>
  </si>
  <si>
    <t>２．当院手順書及び各種申請書式について</t>
    <rPh sb="2" eb="4">
      <t>トウイン</t>
    </rPh>
    <rPh sb="4" eb="7">
      <t>テジュンショ</t>
    </rPh>
    <rPh sb="7" eb="8">
      <t>オヨ</t>
    </rPh>
    <rPh sb="9" eb="11">
      <t>カクシュ</t>
    </rPh>
    <rPh sb="11" eb="13">
      <t>シンセイ</t>
    </rPh>
    <rPh sb="13" eb="15">
      <t>ショシキ</t>
    </rPh>
    <phoneticPr fontId="2"/>
  </si>
  <si>
    <t>３．院内IRBについて</t>
    <rPh sb="2" eb="4">
      <t>インナイ</t>
    </rPh>
    <phoneticPr fontId="2"/>
  </si>
  <si>
    <t>１．改訂履歴</t>
    <rPh sb="2" eb="4">
      <t>カイテイ</t>
    </rPh>
    <rPh sb="4" eb="6">
      <t>リレキ</t>
    </rPh>
    <phoneticPr fontId="16"/>
  </si>
  <si>
    <t>２．本資料の目的</t>
    <rPh sb="2" eb="3">
      <t>ホン</t>
    </rPh>
    <rPh sb="3" eb="5">
      <t>シリョウ</t>
    </rPh>
    <rPh sb="6" eb="8">
      <t>モクテキ</t>
    </rPh>
    <phoneticPr fontId="2"/>
  </si>
  <si>
    <t>３．各シートについて</t>
    <rPh sb="2" eb="3">
      <t>カク</t>
    </rPh>
    <phoneticPr fontId="16"/>
  </si>
  <si>
    <t>１．初回審査に必要となる書類</t>
    <phoneticPr fontId="2"/>
  </si>
  <si>
    <t>２．治験の概要に関する説明文書</t>
    <phoneticPr fontId="2"/>
  </si>
  <si>
    <t>１．被験者負担軽減費</t>
    <phoneticPr fontId="2"/>
  </si>
  <si>
    <t>２．保険外併用療養費、医療費等</t>
    <rPh sb="2" eb="4">
      <t>ホケン</t>
    </rPh>
    <rPh sb="4" eb="5">
      <t>ガイ</t>
    </rPh>
    <rPh sb="5" eb="7">
      <t>ヘイヨウ</t>
    </rPh>
    <rPh sb="7" eb="10">
      <t>リョウヨウヒ</t>
    </rPh>
    <rPh sb="11" eb="14">
      <t>イリョウヒ</t>
    </rPh>
    <rPh sb="14" eb="15">
      <t>トウ</t>
    </rPh>
    <phoneticPr fontId="2"/>
  </si>
  <si>
    <t>３．研究経費、治験の実施に必要な経費</t>
    <rPh sb="2" eb="6">
      <t>ケンキュウケイヒ</t>
    </rPh>
    <rPh sb="7" eb="9">
      <t>チケン</t>
    </rPh>
    <rPh sb="10" eb="12">
      <t>ジッシ</t>
    </rPh>
    <rPh sb="13" eb="15">
      <t>ヒツヨウ</t>
    </rPh>
    <rPh sb="16" eb="18">
      <t>ケイヒ</t>
    </rPh>
    <phoneticPr fontId="2"/>
  </si>
  <si>
    <t>４．契約の書式について</t>
    <rPh sb="2" eb="4">
      <t>ケイヤク</t>
    </rPh>
    <rPh sb="5" eb="7">
      <t>ショシキ</t>
    </rPh>
    <phoneticPr fontId="2"/>
  </si>
  <si>
    <t>１．受け入れの可否</t>
    <rPh sb="2" eb="3">
      <t>ウ</t>
    </rPh>
    <rPh sb="4" eb="5">
      <t>イ</t>
    </rPh>
    <rPh sb="7" eb="9">
      <t>カヒ</t>
    </rPh>
    <phoneticPr fontId="2"/>
  </si>
  <si>
    <t>２．契約締結</t>
    <rPh sb="2" eb="4">
      <t>ケイヤク</t>
    </rPh>
    <rPh sb="4" eb="6">
      <t>テイケツ</t>
    </rPh>
    <phoneticPr fontId="2"/>
  </si>
  <si>
    <t>４．キックオフミーティング、医局説明会の開催</t>
    <rPh sb="14" eb="16">
      <t>イキョク</t>
    </rPh>
    <rPh sb="16" eb="19">
      <t>セツメイカイ</t>
    </rPh>
    <rPh sb="20" eb="22">
      <t>カイサイ</t>
    </rPh>
    <phoneticPr fontId="2"/>
  </si>
  <si>
    <t>５．モニタリング等の実施について</t>
    <rPh sb="8" eb="9">
      <t>トウ</t>
    </rPh>
    <rPh sb="10" eb="12">
      <t>ジッシ</t>
    </rPh>
    <phoneticPr fontId="2"/>
  </si>
  <si>
    <t>１．重篤な有害事象が認められた場合</t>
    <rPh sb="2" eb="4">
      <t>ジュウトク</t>
    </rPh>
    <rPh sb="5" eb="7">
      <t>ユウガイ</t>
    </rPh>
    <rPh sb="7" eb="9">
      <t>ジショウ</t>
    </rPh>
    <rPh sb="10" eb="11">
      <t>ミト</t>
    </rPh>
    <rPh sb="15" eb="17">
      <t>バアイ</t>
    </rPh>
    <phoneticPr fontId="2"/>
  </si>
  <si>
    <t>２．新たな安全性情報を入手した場合</t>
    <rPh sb="2" eb="3">
      <t>アラ</t>
    </rPh>
    <rPh sb="5" eb="8">
      <t>アンゼンセイ</t>
    </rPh>
    <rPh sb="8" eb="10">
      <t>ジョウホウ</t>
    </rPh>
    <rPh sb="11" eb="13">
      <t>ニュウシュ</t>
    </rPh>
    <rPh sb="15" eb="17">
      <t>バアイ</t>
    </rPh>
    <phoneticPr fontId="2"/>
  </si>
  <si>
    <t>３．実施計画書からの逸脱</t>
    <rPh sb="2" eb="4">
      <t>ジッシ</t>
    </rPh>
    <rPh sb="4" eb="7">
      <t>ケイカクショ</t>
    </rPh>
    <rPh sb="10" eb="12">
      <t>イツダツ</t>
    </rPh>
    <phoneticPr fontId="2"/>
  </si>
  <si>
    <t>４．実施計画書、治験薬概要書、説明文書・同意書　等の変更</t>
    <rPh sb="2" eb="4">
      <t>ジッシ</t>
    </rPh>
    <rPh sb="4" eb="7">
      <t>ケイカクショ</t>
    </rPh>
    <rPh sb="8" eb="10">
      <t>チケン</t>
    </rPh>
    <rPh sb="10" eb="11">
      <t>ヤク</t>
    </rPh>
    <rPh sb="11" eb="14">
      <t>ガイヨウショ</t>
    </rPh>
    <rPh sb="15" eb="17">
      <t>セツメイ</t>
    </rPh>
    <rPh sb="17" eb="19">
      <t>ブンショ</t>
    </rPh>
    <rPh sb="20" eb="23">
      <t>ドウイショ</t>
    </rPh>
    <rPh sb="24" eb="25">
      <t>トウ</t>
    </rPh>
    <rPh sb="26" eb="28">
      <t>ヘンコウ</t>
    </rPh>
    <phoneticPr fontId="2"/>
  </si>
  <si>
    <t>５．期間延長、症例数の追加</t>
    <rPh sb="2" eb="4">
      <t>キカン</t>
    </rPh>
    <rPh sb="4" eb="6">
      <t>エンチョウ</t>
    </rPh>
    <rPh sb="7" eb="9">
      <t>ショウレイ</t>
    </rPh>
    <rPh sb="9" eb="10">
      <t>スウ</t>
    </rPh>
    <rPh sb="11" eb="13">
      <t>ツイカ</t>
    </rPh>
    <phoneticPr fontId="2"/>
  </si>
  <si>
    <t>６．被験者募集広告の取扱い</t>
    <rPh sb="2" eb="5">
      <t>ヒケンシャ</t>
    </rPh>
    <rPh sb="5" eb="7">
      <t>ボシュウ</t>
    </rPh>
    <rPh sb="7" eb="9">
      <t>コウコク</t>
    </rPh>
    <rPh sb="10" eb="12">
      <t>トリアツカ</t>
    </rPh>
    <phoneticPr fontId="2"/>
  </si>
  <si>
    <t>７．責任医師の変更</t>
    <rPh sb="2" eb="4">
      <t>セキニン</t>
    </rPh>
    <rPh sb="4" eb="6">
      <t>イシ</t>
    </rPh>
    <rPh sb="7" eb="9">
      <t>ヘンコウ</t>
    </rPh>
    <phoneticPr fontId="2"/>
  </si>
  <si>
    <t>８．分担医師の変更</t>
    <rPh sb="2" eb="4">
      <t>ブンタン</t>
    </rPh>
    <rPh sb="4" eb="6">
      <t>イシ</t>
    </rPh>
    <rPh sb="7" eb="9">
      <t>ヘンコウ</t>
    </rPh>
    <phoneticPr fontId="2"/>
  </si>
  <si>
    <t>９．協力者の変更</t>
    <rPh sb="2" eb="5">
      <t>キョウリョクシャ</t>
    </rPh>
    <rPh sb="6" eb="8">
      <t>ヘンコウ</t>
    </rPh>
    <phoneticPr fontId="2"/>
  </si>
  <si>
    <t>１０．実施状況報告</t>
    <rPh sb="3" eb="5">
      <t>ジッシ</t>
    </rPh>
    <rPh sb="5" eb="7">
      <t>ジョウキョウ</t>
    </rPh>
    <rPh sb="7" eb="9">
      <t>ホウコク</t>
    </rPh>
    <phoneticPr fontId="2"/>
  </si>
  <si>
    <t>１１．終了(中止・中断)報告</t>
    <rPh sb="3" eb="5">
      <t>シュウリョウ</t>
    </rPh>
    <rPh sb="6" eb="8">
      <t>チュウシ</t>
    </rPh>
    <rPh sb="9" eb="11">
      <t>チュウダン</t>
    </rPh>
    <rPh sb="12" eb="14">
      <t>ホウコク</t>
    </rPh>
    <phoneticPr fontId="2"/>
  </si>
  <si>
    <t>１２．開発の中止等の報告</t>
    <rPh sb="3" eb="5">
      <t>カイハツ</t>
    </rPh>
    <rPh sb="6" eb="8">
      <t>チュウシ</t>
    </rPh>
    <rPh sb="8" eb="9">
      <t>トウ</t>
    </rPh>
    <rPh sb="10" eb="12">
      <t>ホウコク</t>
    </rPh>
    <phoneticPr fontId="2"/>
  </si>
  <si>
    <t>・院内IRBでは初回審査月を起点として、3月(4月から9月の間に審査した試験)と、9月(10月から3月の間で審査した試験)の半年毎で実施状況の審査を行います。</t>
    <rPh sb="1" eb="3">
      <t>インナイ</t>
    </rPh>
    <rPh sb="71" eb="73">
      <t>シンサ</t>
    </rPh>
    <rPh sb="74" eb="75">
      <t>オコナ</t>
    </rPh>
    <phoneticPr fontId="2"/>
  </si>
  <si>
    <t>その他⇒入力欄に記載</t>
    <phoneticPr fontId="2"/>
  </si>
  <si>
    <t>その他⇒入力欄に記載
FAXで送付する場合、入力欄にFAX番号を記載</t>
    <rPh sb="15" eb="17">
      <t>ソウフ</t>
    </rPh>
    <rPh sb="19" eb="21">
      <t>バアイ</t>
    </rPh>
    <rPh sb="22" eb="25">
      <t>ニュウリョクラン</t>
    </rPh>
    <rPh sb="29" eb="31">
      <t>バンゴウ</t>
    </rPh>
    <rPh sb="32" eb="34">
      <t>キサイ</t>
    </rPh>
    <phoneticPr fontId="2"/>
  </si>
  <si>
    <t>病院長通知日が入ったものを使用</t>
    <rPh sb="0" eb="3">
      <t>ビョウインチョウ</t>
    </rPh>
    <rPh sb="3" eb="6">
      <t>ツウチビ</t>
    </rPh>
    <rPh sb="7" eb="8">
      <t>ハイ</t>
    </rPh>
    <rPh sb="13" eb="15">
      <t>シヨウ</t>
    </rPh>
    <phoneticPr fontId="2"/>
  </si>
  <si>
    <t>　院内IRBの初回審査時に必要となる資料です。</t>
    <rPh sb="7" eb="9">
      <t>ショカイ</t>
    </rPh>
    <rPh sb="9" eb="11">
      <t>シンサ</t>
    </rPh>
    <rPh sb="11" eb="12">
      <t>ジ</t>
    </rPh>
    <rPh sb="13" eb="15">
      <t>ヒツヨウ</t>
    </rPh>
    <rPh sb="18" eb="20">
      <t>シリョウ</t>
    </rPh>
    <phoneticPr fontId="2"/>
  </si>
  <si>
    <t>治験実施計画書において、症例報告書に記載すべき事項が十分に読み取れる場合は、当該治験実施計画書をもって症例報告書の見本に関する事項を含むものとする
※添付しない場合、資料No.は欠番になります。</t>
    <rPh sb="75" eb="77">
      <t>テンプ</t>
    </rPh>
    <rPh sb="80" eb="82">
      <t>バアイ</t>
    </rPh>
    <rPh sb="83" eb="85">
      <t>シリョウ</t>
    </rPh>
    <rPh sb="89" eb="91">
      <t>ケツバン</t>
    </rPh>
    <phoneticPr fontId="2"/>
  </si>
  <si>
    <t>※YF書式160～YF書式164</t>
    <rPh sb="3" eb="5">
      <t>ショシキ</t>
    </rPh>
    <rPh sb="11" eb="13">
      <t>ショシキ</t>
    </rPh>
    <phoneticPr fontId="2"/>
  </si>
  <si>
    <t>2ページ目「負担軽減費の受領に関する説明・確認書(〇〇〇用)」は、被験者以外に負担軽減費を支給される場合のみ作成が必要です。</t>
    <rPh sb="54" eb="56">
      <t>サクセイ</t>
    </rPh>
    <rPh sb="57" eb="59">
      <t>ヒツヨウ</t>
    </rPh>
    <phoneticPr fontId="2"/>
  </si>
  <si>
    <t>←治験等経費算定要領の各条文を参照</t>
    <rPh sb="11" eb="12">
      <t>カク</t>
    </rPh>
    <phoneticPr fontId="2"/>
  </si>
  <si>
    <r>
      <t>制度期間外＝前観察期間、追跡調査期間
あり⇒入力欄に</t>
    </r>
    <r>
      <rPr>
        <b/>
        <sz val="11"/>
        <rFont val="Meiryo UI"/>
        <family val="3"/>
        <charset val="128"/>
      </rPr>
      <t>対象疾患の保険診療で認められていない検査項目</t>
    </r>
    <r>
      <rPr>
        <sz val="11"/>
        <rFont val="Meiryo UI"/>
        <family val="3"/>
        <charset val="128"/>
      </rPr>
      <t>を記載、詳細は小分類のメモ参照
※書式3添付資料「被験者への支払いに関する資料」に記載が必要
※原契約第11条第5項に記載が必要</t>
    </r>
    <rPh sb="6" eb="7">
      <t>マエ</t>
    </rPh>
    <rPh sb="7" eb="9">
      <t>カンサツ</t>
    </rPh>
    <rPh sb="9" eb="11">
      <t>キカン</t>
    </rPh>
    <rPh sb="26" eb="28">
      <t>タイショウ</t>
    </rPh>
    <rPh sb="28" eb="30">
      <t>シッカン</t>
    </rPh>
    <rPh sb="31" eb="33">
      <t>ホケン</t>
    </rPh>
    <rPh sb="33" eb="35">
      <t>シンリョウ</t>
    </rPh>
    <rPh sb="36" eb="37">
      <t>ミト</t>
    </rPh>
    <rPh sb="44" eb="46">
      <t>ケンサ</t>
    </rPh>
    <rPh sb="46" eb="48">
      <t>コウモク</t>
    </rPh>
    <rPh sb="49" eb="51">
      <t>キサイ</t>
    </rPh>
    <rPh sb="52" eb="54">
      <t>ショウサイ</t>
    </rPh>
    <rPh sb="55" eb="58">
      <t>ショウブンルイ</t>
    </rPh>
    <rPh sb="61" eb="63">
      <t>サンショウ</t>
    </rPh>
    <rPh sb="96" eb="97">
      <t>ゲン</t>
    </rPh>
    <rPh sb="97" eb="99">
      <t>ケイヤク</t>
    </rPh>
    <rPh sb="99" eb="100">
      <t>ダイ</t>
    </rPh>
    <rPh sb="102" eb="103">
      <t>ジョウ</t>
    </rPh>
    <rPh sb="103" eb="104">
      <t>ダイ</t>
    </rPh>
    <rPh sb="105" eb="106">
      <t>コウ</t>
    </rPh>
    <rPh sb="107" eb="109">
      <t>キサイ</t>
    </rPh>
    <rPh sb="110" eb="112">
      <t>ヒツヨウ</t>
    </rPh>
    <phoneticPr fontId="2"/>
  </si>
  <si>
    <t>あり⇒入力欄に詳細(項目、上限など)を入力
※書式3添付資料「被験者への支払いに関する資料」に記載が必要
※原契約第11条第5項に記載が必要</t>
    <rPh sb="10" eb="12">
      <t>コウモク</t>
    </rPh>
    <rPh sb="13" eb="15">
      <t>ジョウゲン</t>
    </rPh>
    <rPh sb="23" eb="25">
      <t>ショシキ</t>
    </rPh>
    <rPh sb="26" eb="28">
      <t>テンプ</t>
    </rPh>
    <rPh sb="28" eb="30">
      <t>シリョウ</t>
    </rPh>
    <rPh sb="31" eb="34">
      <t>ヒケンシャ</t>
    </rPh>
    <rPh sb="36" eb="38">
      <t>シハラ</t>
    </rPh>
    <rPh sb="40" eb="41">
      <t>カン</t>
    </rPh>
    <rPh sb="43" eb="45">
      <t>シリョウ</t>
    </rPh>
    <rPh sb="47" eb="49">
      <t>キサイ</t>
    </rPh>
    <rPh sb="50" eb="52">
      <t>ヒツヨウ</t>
    </rPh>
    <rPh sb="54" eb="57">
      <t>ゲンケイヤク</t>
    </rPh>
    <rPh sb="57" eb="58">
      <t>ダイ</t>
    </rPh>
    <rPh sb="60" eb="61">
      <t>ジョウ</t>
    </rPh>
    <rPh sb="61" eb="62">
      <t>ダイ</t>
    </rPh>
    <rPh sb="63" eb="64">
      <t>コウ</t>
    </rPh>
    <rPh sb="65" eb="67">
      <t>キサイ</t>
    </rPh>
    <rPh sb="68" eb="70">
      <t>ヒツヨウ</t>
    </rPh>
    <phoneticPr fontId="2"/>
  </si>
  <si>
    <t>４．セントラルIRBについて</t>
    <phoneticPr fontId="2"/>
  </si>
  <si>
    <t>当院が設置しているIRBの他に、セントラルIRBを利用できます。</t>
    <phoneticPr fontId="2"/>
  </si>
  <si>
    <t>https://www-user.yokohama-cu.ac.jp/~ynext/wp/wp-content/uploads/2023/11/IRB_20231121.pdf</t>
    <phoneticPr fontId="2"/>
  </si>
  <si>
    <t>セントラルIRBを利用する場合、契約単位(2)「審査費用」は計上不要です。別途セントラルIRBへの支払いが発生します。</t>
    <rPh sb="9" eb="11">
      <t>リヨウ</t>
    </rPh>
    <rPh sb="13" eb="15">
      <t>バアイ</t>
    </rPh>
    <rPh sb="16" eb="20">
      <t>ケイヤクタンイ</t>
    </rPh>
    <rPh sb="24" eb="26">
      <t>シンサ</t>
    </rPh>
    <rPh sb="26" eb="28">
      <t>ヒヨウ</t>
    </rPh>
    <rPh sb="30" eb="32">
      <t>ケイジョウ</t>
    </rPh>
    <rPh sb="32" eb="34">
      <t>フヨウ</t>
    </rPh>
    <rPh sb="37" eb="39">
      <t>ベット</t>
    </rPh>
    <rPh sb="49" eb="51">
      <t>シハラ</t>
    </rPh>
    <rPh sb="53" eb="55">
      <t>ハッセイ</t>
    </rPh>
    <phoneticPr fontId="2"/>
  </si>
  <si>
    <t>利用するIRBを問わず、運営単位(5)「治験事務局運営費用」は計上が必要です。半期ごとにまとめて請求します。</t>
    <rPh sb="12" eb="14">
      <t>ウンエイ</t>
    </rPh>
    <rPh sb="14" eb="16">
      <t>タンイ</t>
    </rPh>
    <rPh sb="20" eb="22">
      <t>チケン</t>
    </rPh>
    <rPh sb="22" eb="25">
      <t>ジムキョク</t>
    </rPh>
    <rPh sb="25" eb="27">
      <t>ウンエイ</t>
    </rPh>
    <rPh sb="27" eb="29">
      <t>ヒヨウ</t>
    </rPh>
    <rPh sb="31" eb="33">
      <t>ケイジョウ</t>
    </rPh>
    <rPh sb="34" eb="36">
      <t>ヒツヨウ</t>
    </rPh>
    <rPh sb="39" eb="41">
      <t>ハンキ</t>
    </rPh>
    <rPh sb="48" eb="50">
      <t>セイキュウ</t>
    </rPh>
    <phoneticPr fontId="2"/>
  </si>
  <si>
    <t>代表TEL</t>
    <rPh sb="0" eb="2">
      <t>ダイヒョウ</t>
    </rPh>
    <phoneticPr fontId="2"/>
  </si>
  <si>
    <t>045-787-2714</t>
    <phoneticPr fontId="2"/>
  </si>
  <si>
    <t>直通TEL</t>
    <rPh sb="0" eb="2">
      <t>チョクツウ</t>
    </rPh>
    <phoneticPr fontId="2"/>
  </si>
  <si>
    <t>被験薬及び治験使用薬の情報については、シート「治験使用薬ヒアリングシート」に詳細を入力してください。</t>
    <rPh sb="41" eb="43">
      <t>ニュウリョク</t>
    </rPh>
    <phoneticPr fontId="2"/>
  </si>
  <si>
    <t>・日本語版の各種マニュアル類（治験薬、検査、撮像など）</t>
    <rPh sb="13" eb="14">
      <t>ルイ</t>
    </rPh>
    <rPh sb="15" eb="17">
      <t>チケン</t>
    </rPh>
    <rPh sb="17" eb="18">
      <t>ヤク</t>
    </rPh>
    <rPh sb="19" eb="21">
      <t>ケンサ</t>
    </rPh>
    <rPh sb="22" eb="24">
      <t>サツゾウ</t>
    </rPh>
    <phoneticPr fontId="2"/>
  </si>
  <si>
    <t>改訂履歴の更新手順　※取扱いの改訂時のみ
①7行目全体を選択して右クリック→挿入をクリック
②6行目のB列～E列をコピー、7行目に貼り付け
③最新の更新日等を6行目に入力する</t>
    <rPh sb="0" eb="2">
      <t>カイテイ</t>
    </rPh>
    <rPh sb="2" eb="4">
      <t>リレキ</t>
    </rPh>
    <rPh sb="5" eb="7">
      <t>コウシン</t>
    </rPh>
    <rPh sb="7" eb="9">
      <t>テジュン</t>
    </rPh>
    <rPh sb="11" eb="13">
      <t>トリアツカ</t>
    </rPh>
    <rPh sb="15" eb="17">
      <t>カイテイ</t>
    </rPh>
    <rPh sb="17" eb="18">
      <t>ジ</t>
    </rPh>
    <rPh sb="23" eb="25">
      <t>ギョウメ</t>
    </rPh>
    <rPh sb="25" eb="27">
      <t>ゼンタイ</t>
    </rPh>
    <rPh sb="28" eb="30">
      <t>センタク</t>
    </rPh>
    <rPh sb="32" eb="33">
      <t>ミギ</t>
    </rPh>
    <rPh sb="38" eb="40">
      <t>ソウニュウ</t>
    </rPh>
    <rPh sb="48" eb="50">
      <t>ギョウメ</t>
    </rPh>
    <rPh sb="52" eb="53">
      <t>レツ</t>
    </rPh>
    <rPh sb="55" eb="56">
      <t>レツ</t>
    </rPh>
    <rPh sb="62" eb="64">
      <t>ギョウメ</t>
    </rPh>
    <rPh sb="65" eb="66">
      <t>ハ</t>
    </rPh>
    <rPh sb="67" eb="68">
      <t>ツ</t>
    </rPh>
    <rPh sb="83" eb="85">
      <t>ニュウリョク</t>
    </rPh>
    <phoneticPr fontId="1"/>
  </si>
  <si>
    <t>公立大学法人横浜市立大学附属病院における治験・製造販売後臨床試験の取扱いについて</t>
    <rPh sb="0" eb="6">
      <t>コウリツダイガクホウジン</t>
    </rPh>
    <rPh sb="6" eb="16">
      <t>ヨコハマシリツダイガクフゾクビョウイン</t>
    </rPh>
    <rPh sb="20" eb="22">
      <t>チケン</t>
    </rPh>
    <rPh sb="23" eb="28">
      <t>セイゾウハンバイゴ</t>
    </rPh>
    <rPh sb="28" eb="30">
      <t>リンショウ</t>
    </rPh>
    <rPh sb="30" eb="32">
      <t>シケン</t>
    </rPh>
    <rPh sb="33" eb="35">
      <t>トリアツカ</t>
    </rPh>
    <phoneticPr fontId="2"/>
  </si>
  <si>
    <t>各申請書類は統一書式及び院内書式をご利用ください。申請書類案は、提出前に必ず事務局の確認を受けてください。</t>
    <rPh sb="12" eb="14">
      <t>インナイ</t>
    </rPh>
    <phoneticPr fontId="2"/>
  </si>
  <si>
    <t>その他</t>
    <phoneticPr fontId="2"/>
  </si>
  <si>
    <t>麻薬</t>
    <rPh sb="0" eb="2">
      <t>マヤク</t>
    </rPh>
    <phoneticPr fontId="2"/>
  </si>
  <si>
    <t>大麻製剤</t>
    <rPh sb="0" eb="4">
      <t>タイマセイザイ</t>
    </rPh>
    <phoneticPr fontId="2"/>
  </si>
  <si>
    <t>生物由来原料</t>
    <rPh sb="4" eb="6">
      <t>ゲンリョウ</t>
    </rPh>
    <phoneticPr fontId="2"/>
  </si>
  <si>
    <t>・初回審査に必要となる書類の作成、提出</t>
    <rPh sb="1" eb="3">
      <t>ショカイ</t>
    </rPh>
    <rPh sb="3" eb="5">
      <t>シンサ</t>
    </rPh>
    <rPh sb="6" eb="8">
      <t>ヒツヨウ</t>
    </rPh>
    <rPh sb="11" eb="13">
      <t>ショルイ</t>
    </rPh>
    <rPh sb="14" eb="16">
      <t>サクセイ</t>
    </rPh>
    <rPh sb="17" eb="19">
      <t>テイシュツ</t>
    </rPh>
    <phoneticPr fontId="2"/>
  </si>
  <si>
    <t>５．ヒアリング後の対応</t>
    <rPh sb="7" eb="8">
      <t>ゴ</t>
    </rPh>
    <rPh sb="9" eb="11">
      <t>タイオウ</t>
    </rPh>
    <phoneticPr fontId="2"/>
  </si>
  <si>
    <t>・同意・説明文書（依頼者案）</t>
    <rPh sb="9" eb="12">
      <t>イライシャ</t>
    </rPh>
    <phoneticPr fontId="2"/>
  </si>
  <si>
    <t>４．ヒアリングの実施</t>
    <rPh sb="8" eb="10">
      <t>ジッシ</t>
    </rPh>
    <phoneticPr fontId="2"/>
  </si>
  <si>
    <t>　プロトコル合意後速やかに、以下の資料を担当CRC宛てにご送付ください。必要部数についても、担当CRCにご相談ください。</t>
    <rPh sb="14" eb="16">
      <t>イカ</t>
    </rPh>
    <rPh sb="17" eb="19">
      <t>シリョウ</t>
    </rPh>
    <phoneticPr fontId="2"/>
  </si>
  <si>
    <t>・プロトコル入手後、内容を把握する時間をいただいた後にヒアリングを実施します。</t>
    <rPh sb="6" eb="8">
      <t>ニュウシュ</t>
    </rPh>
    <phoneticPr fontId="2"/>
  </si>
  <si>
    <t>必要資料</t>
    <rPh sb="0" eb="2">
      <t>ヒツヨウ</t>
    </rPh>
    <rPh sb="2" eb="4">
      <t>シリョウ</t>
    </rPh>
    <phoneticPr fontId="2"/>
  </si>
  <si>
    <t>ヒアリングシート(案)の作成</t>
    <rPh sb="9" eb="10">
      <t>アン</t>
    </rPh>
    <rPh sb="12" eb="14">
      <t>サクセイ</t>
    </rPh>
    <phoneticPr fontId="2"/>
  </si>
  <si>
    <t>依頼者から試験の内容を、CRC、事務局、治験薬管理担当者、臨床検査部、放射線部、医事課、看護部等の関係者に説明していただきます。</t>
    <phoneticPr fontId="2"/>
  </si>
  <si>
    <t>選定の段階で治験責任医師にその旨を伝え、了承されてから次の段階の手続きを進めてください。</t>
    <phoneticPr fontId="2"/>
  </si>
  <si>
    <r>
      <t>　各設問に回答の上、</t>
    </r>
    <r>
      <rPr>
        <b/>
        <u/>
        <sz val="11"/>
        <color rgb="FFFF0000"/>
        <rFont val="Meiryo UI"/>
        <family val="3"/>
        <charset val="128"/>
      </rPr>
      <t>ヒアリング実施日の遅くとも3日前までに</t>
    </r>
    <r>
      <rPr>
        <b/>
        <sz val="11"/>
        <color rgb="FFFF0000"/>
        <rFont val="Meiryo UI"/>
        <family val="3"/>
        <charset val="128"/>
      </rPr>
      <t>、メールで事務局へご提出ください。事務局からヒアリング参加予定者に配信します。</t>
    </r>
    <rPh sb="1" eb="2">
      <t>カク</t>
    </rPh>
    <rPh sb="2" eb="4">
      <t>セツモン</t>
    </rPh>
    <rPh sb="15" eb="17">
      <t>ジッシ</t>
    </rPh>
    <rPh sb="39" eb="41">
      <t>テイシュツ</t>
    </rPh>
    <phoneticPr fontId="2"/>
  </si>
  <si>
    <t>・ヒアリングの日程調整は担当CRCが行い、原則、就業時間内に実施します。</t>
    <phoneticPr fontId="2"/>
  </si>
  <si>
    <t>・施設選定調査については、臨床試験管理室 治験事務局までメールでご連絡をお願いいたします。</t>
    <rPh sb="13" eb="20">
      <t>リンショウシケンカンリシツ</t>
    </rPh>
    <rPh sb="21" eb="23">
      <t>チケン</t>
    </rPh>
    <rPh sb="23" eb="26">
      <t>ジムキョク</t>
    </rPh>
    <rPh sb="33" eb="35">
      <t>レンラク</t>
    </rPh>
    <rPh sb="37" eb="38">
      <t>ネガ</t>
    </rPh>
    <phoneticPr fontId="2"/>
  </si>
  <si>
    <t>申請締切日は、院内IRBの場合、開催日の約3週間前です。</t>
    <phoneticPr fontId="2"/>
  </si>
  <si>
    <t>院内IRB初回審査時は、治験責任医師もしくは分担医師が治験の概要を説明します。依頼者のIRB参加及び説明は不要です。</t>
    <rPh sb="0" eb="2">
      <t>インナイ</t>
    </rPh>
    <phoneticPr fontId="2"/>
  </si>
  <si>
    <t>・契約締結日は、審査結果が「承認」の場合、原則IRBの翌日となります。</t>
    <phoneticPr fontId="2"/>
  </si>
  <si>
    <t>３．治験薬等の搬入</t>
    <rPh sb="2" eb="4">
      <t>チケン</t>
    </rPh>
    <rPh sb="4" eb="5">
      <t>ヤク</t>
    </rPh>
    <rPh sb="5" eb="6">
      <t>トウ</t>
    </rPh>
    <rPh sb="7" eb="9">
      <t>ハンニュウ</t>
    </rPh>
    <phoneticPr fontId="2"/>
  </si>
  <si>
    <t>Ver.1.1</t>
    <phoneticPr fontId="2"/>
  </si>
  <si>
    <t>　「修正の上で承認」となった場合は、書式6「治験実施計画書等修正報告書」の病院長通知日をもって、契約締結日となります。</t>
    <rPh sb="5" eb="6">
      <t>ウエ</t>
    </rPh>
    <rPh sb="37" eb="40">
      <t>ビョウインチョウ</t>
    </rPh>
    <rPh sb="40" eb="42">
      <t>ツウチ</t>
    </rPh>
    <phoneticPr fontId="2"/>
  </si>
  <si>
    <t>３．ヒアリングの日程調整、資料準備</t>
    <rPh sb="13" eb="15">
      <t>シリョウ</t>
    </rPh>
    <rPh sb="15" eb="17">
      <t>ジュンビ</t>
    </rPh>
    <phoneticPr fontId="2"/>
  </si>
  <si>
    <t>・院内CRCがCRC業務を行う場合の費用は、「治験に必要な経費内訳書」の「症例単位(7)CRC人件費」から算出された費用となります。</t>
    <phoneticPr fontId="2"/>
  </si>
  <si>
    <t>・SMOがCRC業務を行う場合の費用は、「治験に必要な経費内訳」の「症例単位(8)CRC人件費(SMO・CRCの管理監督)」をSMO費用とは別に算出します。</t>
    <rPh sb="66" eb="68">
      <t>ヒヨウ</t>
    </rPh>
    <rPh sb="70" eb="71">
      <t>ベツ</t>
    </rPh>
    <rPh sb="72" eb="74">
      <t>サンシュツ</t>
    </rPh>
    <phoneticPr fontId="2"/>
  </si>
  <si>
    <t>治験依頼者は、治験責任医師の適格性を判断する際に履歴書を確認しますが、英語の履歴書や治験分担医師の履歴書が必要である場合には、</t>
    <phoneticPr fontId="2"/>
  </si>
  <si>
    <t>IRBで説明される内容については、治験責任医師と事前にご準備ください。</t>
    <phoneticPr fontId="2"/>
  </si>
  <si>
    <t>初回審査時、院内IRBでは治験責任医師もしくは分担医師が治験の概要を説明します。依頼者のIRB参加及び説明は不要です。</t>
    <rPh sb="6" eb="8">
      <t>インナイ</t>
    </rPh>
    <phoneticPr fontId="2"/>
  </si>
  <si>
    <t>・書式5「治験審査結果通知書」の病院長指示決定通知書発行日は、原則IRBの翌日となります。</t>
    <rPh sb="1" eb="3">
      <t>ショシキ</t>
    </rPh>
    <rPh sb="5" eb="7">
      <t>チケン</t>
    </rPh>
    <rPh sb="7" eb="9">
      <t>シンサ</t>
    </rPh>
    <rPh sb="9" eb="11">
      <t>ケッカ</t>
    </rPh>
    <rPh sb="11" eb="14">
      <t>ツウチショ</t>
    </rPh>
    <rPh sb="16" eb="19">
      <t>ビョウインチョウ</t>
    </rPh>
    <rPh sb="19" eb="21">
      <t>シジ</t>
    </rPh>
    <rPh sb="21" eb="23">
      <t>ケッテイ</t>
    </rPh>
    <rPh sb="23" eb="25">
      <t>ツウチ</t>
    </rPh>
    <rPh sb="25" eb="26">
      <t>ショ</t>
    </rPh>
    <rPh sb="26" eb="28">
      <t>ハッコウ</t>
    </rPh>
    <rPh sb="28" eb="29">
      <t>ビ</t>
    </rPh>
    <phoneticPr fontId="2"/>
  </si>
  <si>
    <t>・審議結果の速報は事務局よりご連絡しますが、正式には書式5「治験審査結果通知書」の病院長指示決定通知書の発行をもってお知らせします。</t>
    <rPh sb="44" eb="48">
      <t>シジケッテイ</t>
    </rPh>
    <rPh sb="48" eb="50">
      <t>ツウチ</t>
    </rPh>
    <rPh sb="50" eb="51">
      <t>ショ</t>
    </rPh>
    <phoneticPr fontId="2"/>
  </si>
  <si>
    <t>　原則キックオフミーティングの後、診療科または医局で、具体的な確認と調整を行います。</t>
    <phoneticPr fontId="2"/>
  </si>
  <si>
    <t>依頼者、治験担当医師、CRC 、看護師等</t>
    <phoneticPr fontId="2"/>
  </si>
  <si>
    <t>キックオフミーティングにおいて、全治験担当医師を含む関係者の最終確認が完了した場合には、医局説明会を開催しないことがあります。</t>
    <phoneticPr fontId="2"/>
  </si>
  <si>
    <t>・治験の依頼から開始までの流れ
・初回審査後の対応</t>
    <rPh sb="17" eb="19">
      <t>ショカイ</t>
    </rPh>
    <rPh sb="19" eb="22">
      <t>シンサゴ</t>
    </rPh>
    <rPh sb="23" eb="25">
      <t>タイオウ</t>
    </rPh>
    <phoneticPr fontId="2"/>
  </si>
  <si>
    <t xml:space="preserve">記載整備のため
</t>
    <rPh sb="0" eb="4">
      <t>キサイセイビ</t>
    </rPh>
    <phoneticPr fontId="2"/>
  </si>
  <si>
    <t>・補償に関する資料</t>
    <rPh sb="1" eb="3">
      <t>ホショウ</t>
    </rPh>
    <rPh sb="4" eb="5">
      <t>カン</t>
    </rPh>
    <rPh sb="7" eb="9">
      <t>シリョウ</t>
    </rPh>
    <phoneticPr fontId="2"/>
  </si>
  <si>
    <t>・被験者へ配布する資料</t>
    <rPh sb="1" eb="4">
      <t>ヒケンシャ</t>
    </rPh>
    <rPh sb="5" eb="7">
      <t>ハイフ</t>
    </rPh>
    <rPh sb="9" eb="11">
      <t>シリョウ</t>
    </rPh>
    <phoneticPr fontId="2"/>
  </si>
  <si>
    <t>・被験者への支払いに関する資料</t>
    <rPh sb="1" eb="4">
      <t>ヒケンシャ</t>
    </rPh>
    <rPh sb="6" eb="8">
      <t>シハラ</t>
    </rPh>
    <rPh sb="10" eb="11">
      <t>カン</t>
    </rPh>
    <rPh sb="13" eb="15">
      <t>シリョウ</t>
    </rPh>
    <phoneticPr fontId="2"/>
  </si>
  <si>
    <t>※原則、初回審査締切日の4週間前までにお願いします。</t>
    <phoneticPr fontId="2"/>
  </si>
  <si>
    <t>※原則、初回審査締切日の2週間前までにお願いします。</t>
    <phoneticPr fontId="2"/>
  </si>
  <si>
    <t>※院内IRBの場合、毎月第3火曜日に実施適否の審議を行います。</t>
    <phoneticPr fontId="2"/>
  </si>
  <si>
    <t>Ver.1.2</t>
    <phoneticPr fontId="2"/>
  </si>
  <si>
    <t>明確化のため</t>
    <rPh sb="0" eb="3">
      <t>メイカクカ</t>
    </rPh>
    <phoneticPr fontId="2"/>
  </si>
  <si>
    <t>治験事務局について</t>
    <rPh sb="0" eb="5">
      <t>チケンジムキョク</t>
    </rPh>
    <phoneticPr fontId="2"/>
  </si>
  <si>
    <t>移転のため</t>
    <rPh sb="0" eb="2">
      <t>イテン</t>
    </rPh>
    <phoneticPr fontId="2"/>
  </si>
  <si>
    <t>添付資料No.</t>
    <rPh sb="0" eb="2">
      <t>テンプ</t>
    </rPh>
    <rPh sb="2" eb="4">
      <t>シリョウ</t>
    </rPh>
    <phoneticPr fontId="2"/>
  </si>
  <si>
    <r>
      <t>・添付資料No.及び枝番を参考に、Agathaシステムへアップロードするファイル名の頭に</t>
    </r>
    <r>
      <rPr>
        <b/>
        <sz val="11"/>
        <color theme="1"/>
        <rFont val="Meiryo UI"/>
        <family val="3"/>
        <charset val="128"/>
      </rPr>
      <t>書式3の添付資料欄に記載した順番</t>
    </r>
    <r>
      <rPr>
        <sz val="11"/>
        <color theme="1"/>
        <rFont val="Meiryo UI"/>
        <family val="3"/>
        <charset val="128"/>
      </rPr>
      <t>を付してください。</t>
    </r>
    <rPh sb="1" eb="3">
      <t>テンプ</t>
    </rPh>
    <rPh sb="13" eb="15">
      <t>サンコウ</t>
    </rPh>
    <rPh sb="61" eb="63">
      <t>シリョウ</t>
    </rPh>
    <rPh sb="66" eb="67">
      <t>オヨ</t>
    </rPh>
    <phoneticPr fontId="2"/>
  </si>
  <si>
    <t>選択肢39</t>
  </si>
  <si>
    <t>消化器内科</t>
    <phoneticPr fontId="2"/>
  </si>
  <si>
    <t>消化器内科（肝胆膵消化器病）</t>
    <phoneticPr fontId="2"/>
  </si>
  <si>
    <t>「消化器内科（肝胆膵消化器病）」追加のため</t>
    <phoneticPr fontId="2"/>
  </si>
  <si>
    <t>シミックヘルスケア・インスティテュート株式会社</t>
  </si>
  <si>
    <t>ノイエス株式会社</t>
  </si>
  <si>
    <t>株式会社医療システム研究所</t>
  </si>
  <si>
    <t>No.47あり⇒リストから選択</t>
    <rPh sb="13" eb="15">
      <t>センタク</t>
    </rPh>
    <phoneticPr fontId="2"/>
  </si>
  <si>
    <t>入力からリスト選択へ変更</t>
    <rPh sb="0" eb="2">
      <t>ニュウリョク</t>
    </rPh>
    <rPh sb="7" eb="9">
      <t>センタク</t>
    </rPh>
    <rPh sb="10" eb="12">
      <t>ヘンコウ</t>
    </rPh>
    <phoneticPr fontId="2"/>
  </si>
  <si>
    <t>主たる被験薬等の区分を選択
その他⇒入力欄に記載</t>
    <rPh sb="0" eb="1">
      <t>シュ</t>
    </rPh>
    <rPh sb="3" eb="6">
      <t>ヒケンヤク</t>
    </rPh>
    <rPh sb="6" eb="7">
      <t>トウ</t>
    </rPh>
    <rPh sb="8" eb="10">
      <t>クブン</t>
    </rPh>
    <rPh sb="11" eb="13">
      <t>センタク</t>
    </rPh>
    <phoneticPr fontId="2"/>
  </si>
  <si>
    <t>主たる被験薬等の一般名を記載</t>
    <rPh sb="8" eb="11">
      <t>イッパンメイ</t>
    </rPh>
    <rPh sb="12" eb="14">
      <t>キサイ</t>
    </rPh>
    <phoneticPr fontId="2"/>
  </si>
  <si>
    <t>担当モニター</t>
    <phoneticPr fontId="2"/>
  </si>
  <si>
    <t>担当モニター_氏名</t>
    <rPh sb="0" eb="2">
      <t>タントウ</t>
    </rPh>
    <phoneticPr fontId="2"/>
  </si>
  <si>
    <t>担当モニター_会社名</t>
    <rPh sb="7" eb="9">
      <t>カイシャ</t>
    </rPh>
    <phoneticPr fontId="2"/>
  </si>
  <si>
    <t>担当モニター_メールアドレス</t>
    <phoneticPr fontId="2"/>
  </si>
  <si>
    <t>担当モニター_電話番号</t>
    <rPh sb="7" eb="11">
      <t>デンワバンゴウ</t>
    </rPh>
    <phoneticPr fontId="2"/>
  </si>
  <si>
    <t>担当モニター_書類送付先_郵便番号</t>
    <rPh sb="7" eb="9">
      <t>ショルイ</t>
    </rPh>
    <rPh sb="9" eb="12">
      <t>ソウフサキ</t>
    </rPh>
    <rPh sb="13" eb="17">
      <t>ユウビンバンゴウ</t>
    </rPh>
    <phoneticPr fontId="2"/>
  </si>
  <si>
    <t>担当モニター_書類送付先_住所</t>
    <rPh sb="7" eb="9">
      <t>ショルイ</t>
    </rPh>
    <rPh sb="9" eb="12">
      <t>ソウフサキ</t>
    </rPh>
    <rPh sb="13" eb="15">
      <t>ジュウショ</t>
    </rPh>
    <phoneticPr fontId="2"/>
  </si>
  <si>
    <t>ヒアリングシート
No.12～17
中分類</t>
    <rPh sb="18" eb="21">
      <t>チュウブンルイ</t>
    </rPh>
    <phoneticPr fontId="2"/>
  </si>
  <si>
    <t>ヒアリングシート
No.43
回答選択肢</t>
    <rPh sb="15" eb="20">
      <t>カイトウセンタクシ</t>
    </rPh>
    <phoneticPr fontId="2"/>
  </si>
  <si>
    <t>ヒアリングシート
No.48
回答欄</t>
    <rPh sb="15" eb="17">
      <t>カイトウ</t>
    </rPh>
    <rPh sb="17" eb="18">
      <t>ラン</t>
    </rPh>
    <phoneticPr fontId="2"/>
  </si>
  <si>
    <t>初回届出日をyyyy/mm/ddで記載</t>
    <rPh sb="0" eb="2">
      <t>ショカイ</t>
    </rPh>
    <rPh sb="2" eb="4">
      <t>トドケデ</t>
    </rPh>
    <rPh sb="4" eb="5">
      <t>ビ</t>
    </rPh>
    <rPh sb="17" eb="19">
      <t>キサイ</t>
    </rPh>
    <phoneticPr fontId="2"/>
  </si>
  <si>
    <t>サイトオープン日をyyyy/mm/ddで記載</t>
    <rPh sb="7" eb="8">
      <t>ヒ</t>
    </rPh>
    <rPh sb="20" eb="22">
      <t>キサイ</t>
    </rPh>
    <phoneticPr fontId="2"/>
  </si>
  <si>
    <t>附属病院10階　SDVブース①～②</t>
    <rPh sb="0" eb="2">
      <t>フゾク</t>
    </rPh>
    <rPh sb="2" eb="4">
      <t>ビョウイン</t>
    </rPh>
    <rPh sb="6" eb="7">
      <t>カイ</t>
    </rPh>
    <phoneticPr fontId="2"/>
  </si>
  <si>
    <t>盲検試験で非遮蔽CRAがいる場合</t>
    <rPh sb="0" eb="2">
      <t>モウケン</t>
    </rPh>
    <rPh sb="2" eb="4">
      <t>シケン</t>
    </rPh>
    <rPh sb="14" eb="16">
      <t>バアイ</t>
    </rPh>
    <phoneticPr fontId="2"/>
  </si>
  <si>
    <t>ヒアリング時に出た質問とその回答をまとめて入力してください。各質問については、質問者・回答者の入力をお願いします。</t>
    <rPh sb="21" eb="23">
      <t>ニュウリョク</t>
    </rPh>
    <rPh sb="47" eb="49">
      <t>ニュウリョク</t>
    </rPh>
    <phoneticPr fontId="2"/>
  </si>
  <si>
    <t>すべての回答が固定となりましたら、ヒアリング参加者が内容を確認後、QAシートを固定します。</t>
    <rPh sb="4" eb="6">
      <t>カイトウ</t>
    </rPh>
    <rPh sb="7" eb="9">
      <t>コテイ</t>
    </rPh>
    <phoneticPr fontId="2"/>
  </si>
  <si>
    <t>固定されたQAシートは、ヒアリングの記録として事務局で保管し、臨床試験管理室で使用します。</t>
    <phoneticPr fontId="2"/>
  </si>
  <si>
    <t>"○○試験"など　あり⇒入力欄に記載
※Agatha試験ワークスペース名などに使用。
「あり」以外の場合は、実施計画書番号を記載すること</t>
    <rPh sb="3" eb="5">
      <t>シケン</t>
    </rPh>
    <rPh sb="12" eb="15">
      <t>ニュウリョクラン</t>
    </rPh>
    <rPh sb="16" eb="18">
      <t>キサイ</t>
    </rPh>
    <rPh sb="26" eb="28">
      <t>シケン</t>
    </rPh>
    <rPh sb="35" eb="36">
      <t>メイ</t>
    </rPh>
    <rPh sb="39" eb="41">
      <t>シヨウ</t>
    </rPh>
    <rPh sb="47" eb="49">
      <t>イガイ</t>
    </rPh>
    <rPh sb="50" eb="52">
      <t>バアイ</t>
    </rPh>
    <rPh sb="54" eb="59">
      <t>ジッシケイカクショ</t>
    </rPh>
    <rPh sb="59" eb="61">
      <t>バンゴウ</t>
    </rPh>
    <rPh sb="62" eb="64">
      <t>キサイ</t>
    </rPh>
    <phoneticPr fontId="2"/>
  </si>
  <si>
    <t>要⇒責任医師以外で必要な場合、入力欄に対象者を記載
責任医師：APRIN又は日本医師会治験推進センターeﾗｰﾆﾝｸﾞﾌﾟﾛｸﾞﾗﾑの修了書
※書式3添付資料「その他」に記載が必要</t>
    <rPh sb="26" eb="28">
      <t>セキニン</t>
    </rPh>
    <rPh sb="28" eb="30">
      <t>イシ</t>
    </rPh>
    <rPh sb="66" eb="67">
      <t xml:space="preserve">
</t>
    </rPh>
    <rPh sb="67" eb="68">
      <t>コメジルシ</t>
    </rPh>
    <rPh sb="68" eb="69">
      <t>、</t>
    </rPh>
    <rPh sb="71" eb="73">
      <t>ショシキ</t>
    </rPh>
    <rPh sb="74" eb="76">
      <t>テンプ</t>
    </rPh>
    <rPh sb="76" eb="78">
      <t>シリョウ</t>
    </rPh>
    <rPh sb="81" eb="82">
      <t>タ</t>
    </rPh>
    <rPh sb="84" eb="86">
      <t>キサイ</t>
    </rPh>
    <rPh sb="87" eb="89">
      <t>ヒツヨウ</t>
    </rPh>
    <phoneticPr fontId="2"/>
  </si>
  <si>
    <t>責任医師のみ
APRIN又は日本医師会治験推進センターeﾗｰﾆﾝｸﾞﾌﾟﾛｸﾞﾗﾑの修了書</t>
    <rPh sb="0" eb="2">
      <t>セキニン</t>
    </rPh>
    <rPh sb="2" eb="4">
      <t>イシ</t>
    </rPh>
    <phoneticPr fontId="2"/>
  </si>
  <si>
    <t>原則、日本語で疾患名を記載してください。
略称を使用する場合には、カッコ書きで日本語の疾患名を記載してください。</t>
    <phoneticPr fontId="2"/>
  </si>
  <si>
    <t>ヒアリングシート
No.3,18,30,38,172,176,177
備考</t>
    <rPh sb="35" eb="37">
      <t>ビコウ</t>
    </rPh>
    <phoneticPr fontId="2"/>
  </si>
  <si>
    <t>治験国内管理人</t>
    <rPh sb="0" eb="7">
      <t>チケンコクナイカンリニン</t>
    </rPh>
    <phoneticPr fontId="2"/>
  </si>
  <si>
    <t>治験責任医師</t>
    <rPh sb="0" eb="6">
      <t>チケンセキニンイシ</t>
    </rPh>
    <phoneticPr fontId="2"/>
  </si>
  <si>
    <t>責任医師</t>
    <rPh sb="0" eb="4">
      <t>セキニンイシ</t>
    </rPh>
    <phoneticPr fontId="2"/>
  </si>
  <si>
    <t>試験WS＞02 施設情報</t>
    <rPh sb="8" eb="12">
      <t>シセツジョウホウ</t>
    </rPh>
    <phoneticPr fontId="2"/>
  </si>
  <si>
    <t>病院10階</t>
    <rPh sb="0" eb="2">
      <t>ビョウイン</t>
    </rPh>
    <rPh sb="4" eb="5">
      <t>カイ</t>
    </rPh>
    <phoneticPr fontId="2"/>
  </si>
  <si>
    <t>Agathaシステム試験登録情報</t>
    <phoneticPr fontId="2"/>
  </si>
  <si>
    <t>ヒアリングシートから引用する情報を更新</t>
    <rPh sb="10" eb="12">
      <t>インヨウ</t>
    </rPh>
    <rPh sb="14" eb="16">
      <t>ジョウホウ</t>
    </rPh>
    <rPh sb="17" eb="19">
      <t>コウシン</t>
    </rPh>
    <phoneticPr fontId="2"/>
  </si>
  <si>
    <t>株式会社EPLink</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</si>
</sst>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0">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BIZ UDPゴシック"/>
      <family val="3"/>
      <charset val="128"/>
    </font>
    <font>
      <b/>
      <sz val="11"/>
      <name val="BIZ UDPゴシック"/>
      <family val="3"/>
      <charset val="128"/>
    </font>
    <font>
      <sz val="18"/>
      <color theme="1"/>
      <name val="BIZ UDPゴシック"/>
      <family val="3"/>
      <charset val="128"/>
    </font>
    <font>
      <sz val="11"/>
      <color theme="1"/>
      <name val="Meiryo UI"/>
      <family val="3"/>
      <charset val="128"/>
    </font>
    <font>
      <sz val="11"/>
      <name val="Meiryo UI"/>
      <family val="3"/>
      <charset val="128"/>
    </font>
    <font>
      <sz val="18"/>
      <name val="Meiryo UI"/>
      <family val="3"/>
      <charset val="128"/>
    </font>
    <font>
      <u/>
      <sz val="11"/>
      <name val="Meiryo UI"/>
      <family val="3"/>
      <charset val="128"/>
    </font>
    <font>
      <sz val="10"/>
      <name val="Meiryo UI"/>
      <family val="3"/>
      <charset val="128"/>
    </font>
    <font>
      <b/>
      <sz val="11"/>
      <name val="Meiryo UI"/>
      <family val="3"/>
      <charset val="128"/>
    </font>
    <font>
      <sz val="11"/>
      <color theme="0"/>
      <name val="Meiryo UI"/>
      <family val="3"/>
      <charset val="128"/>
    </font>
    <font>
      <sz val="9"/>
      <color indexed="81"/>
      <name val="MS P ゴシック"/>
      <family val="3"/>
      <charset val="128"/>
    </font>
    <font>
      <b/>
      <sz val="9"/>
      <color indexed="81"/>
      <name val="MS P ゴシック"/>
      <family val="3"/>
      <charset val="128"/>
    </font>
    <font>
      <sz val="11"/>
      <color rgb="FF000000"/>
      <name val="Meiryo UI"/>
      <family val="3"/>
      <charset val="128"/>
    </font>
    <font>
      <sz val="6"/>
      <name val="游ゴシック"/>
      <family val="3"/>
      <charset val="128"/>
      <scheme val="minor"/>
    </font>
    <font>
      <u/>
      <sz val="11"/>
      <color theme="10"/>
      <name val="游ゴシック"/>
      <family val="3"/>
      <charset val="128"/>
    </font>
    <font>
      <sz val="11"/>
      <color rgb="FFFF0000"/>
      <name val="Meiryo UI"/>
      <family val="3"/>
      <charset val="128"/>
    </font>
    <font>
      <u/>
      <sz val="11"/>
      <color theme="10"/>
      <name val="游ゴシック"/>
      <family val="2"/>
      <charset val="128"/>
      <scheme val="minor"/>
    </font>
    <font>
      <u/>
      <sz val="10"/>
      <color theme="10"/>
      <name val="游ゴシック"/>
      <family val="2"/>
      <charset val="128"/>
      <scheme val="minor"/>
    </font>
    <font>
      <sz val="9"/>
      <name val="Meiryo UI"/>
      <family val="3"/>
      <charset val="128"/>
    </font>
    <font>
      <b/>
      <sz val="11"/>
      <color theme="1"/>
      <name val="Meiryo UI"/>
      <family val="3"/>
      <charset val="128"/>
    </font>
    <font>
      <sz val="18"/>
      <color theme="1"/>
      <name val="Meiryo UI"/>
      <family val="3"/>
      <charset val="128"/>
    </font>
    <font>
      <b/>
      <sz val="11"/>
      <color rgb="FFFF0000"/>
      <name val="Meiryo UI"/>
      <family val="3"/>
      <charset val="128"/>
    </font>
    <font>
      <b/>
      <u/>
      <sz val="11"/>
      <color theme="1"/>
      <name val="Meiryo UI"/>
      <family val="3"/>
      <charset val="128"/>
    </font>
    <font>
      <b/>
      <u/>
      <sz val="11"/>
      <color rgb="FFFF0000"/>
      <name val="Meiryo UI"/>
      <family val="3"/>
      <charset val="128"/>
    </font>
    <font>
      <sz val="11"/>
      <name val="游ゴシック"/>
      <family val="3"/>
      <charset val="128"/>
      <scheme val="minor"/>
    </font>
    <font>
      <sz val="10"/>
      <color theme="1"/>
      <name val="Meiryo UI"/>
      <family val="3"/>
      <charset val="128"/>
    </font>
    <font>
      <u/>
      <sz val="11"/>
      <color theme="1"/>
      <name val="Meiryo UI"/>
      <family val="3"/>
      <charset val="128"/>
    </font>
  </fonts>
  <fills count="9">
    <fill>
      <patternFill patternType="none"/>
    </fill>
    <fill>
      <patternFill patternType="gray125"/>
    </fill>
    <fill>
      <patternFill patternType="solid">
        <fgColor theme="8" tint="0.79998168889431442"/>
        <bgColor indexed="64"/>
      </patternFill>
    </fill>
    <fill>
      <patternFill patternType="solid">
        <fgColor theme="9" tint="0.39997558519241921"/>
        <bgColor indexed="64"/>
      </patternFill>
    </fill>
    <fill>
      <patternFill patternType="solid">
        <fgColor theme="2" tint="-0.499984740745262"/>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4" tint="0.39997558519241921"/>
        <bgColor indexed="64"/>
      </patternFill>
    </fill>
  </fills>
  <borders count="8">
    <border>
      <left/>
      <right/>
      <top/>
      <bottom/>
      <diagonal/>
    </border>
    <border>
      <left style="thin">
        <color rgb="FF00B0F0"/>
      </left>
      <right style="thin">
        <color rgb="FF00B0F0"/>
      </right>
      <top style="thin">
        <color rgb="FF00B0F0"/>
      </top>
      <bottom style="thin">
        <color rgb="FF00B0F0"/>
      </bottom>
      <diagonal/>
    </border>
    <border diagonalUp="1">
      <left style="thin">
        <color rgb="FF00B0F0"/>
      </left>
      <right style="thin">
        <color rgb="FF00B0F0"/>
      </right>
      <top style="thin">
        <color rgb="FF00B0F0"/>
      </top>
      <bottom style="thin">
        <color rgb="FF00B0F0"/>
      </bottom>
      <diagonal style="thin">
        <color rgb="FF00B0F0"/>
      </diagonal>
    </border>
    <border>
      <left style="thin">
        <color rgb="FF00B0F0"/>
      </left>
      <right/>
      <top style="thin">
        <color rgb="FF00B0F0"/>
      </top>
      <bottom style="thin">
        <color rgb="FF00B0F0"/>
      </bottom>
      <diagonal/>
    </border>
    <border>
      <left/>
      <right/>
      <top style="thin">
        <color rgb="FF00B0F0"/>
      </top>
      <bottom style="thin">
        <color rgb="FF00B0F0"/>
      </bottom>
      <diagonal/>
    </border>
    <border>
      <left/>
      <right style="thin">
        <color rgb="FF00B0F0"/>
      </right>
      <top style="thin">
        <color rgb="FF00B0F0"/>
      </top>
      <bottom style="thin">
        <color rgb="FF00B0F0"/>
      </bottom>
      <diagonal/>
    </border>
    <border>
      <left/>
      <right/>
      <top/>
      <bottom style="thin">
        <color rgb="FF00B0F0"/>
      </bottom>
      <diagonal/>
    </border>
    <border diagonalUp="1">
      <left/>
      <right/>
      <top/>
      <bottom/>
      <diagonal style="thin">
        <color theme="4"/>
      </diagonal>
    </border>
  </borders>
  <cellStyleXfs count="2">
    <xf numFmtId="0" fontId="0" fillId="0" borderId="0">
      <alignment vertical="center"/>
    </xf>
    <xf numFmtId="0" fontId="19" fillId="0" borderId="0" applyNumberFormat="0" applyFill="0" applyBorder="0" applyAlignment="0" applyProtection="0">
      <alignment vertical="center"/>
    </xf>
  </cellStyleXfs>
  <cellXfs count="120">
    <xf numFmtId="0" fontId="0" fillId="0" borderId="0" xfId="0">
      <alignment vertical="center"/>
    </xf>
    <xf numFmtId="0" fontId="3" fillId="0" borderId="0" xfId="0" applyFont="1">
      <alignment vertical="center"/>
    </xf>
    <xf numFmtId="0" fontId="4" fillId="0" borderId="1" xfId="0" applyFont="1" applyBorder="1" applyAlignment="1">
      <alignment horizontal="center" vertical="center"/>
    </xf>
    <xf numFmtId="0" fontId="4" fillId="0" borderId="1" xfId="0" applyFont="1" applyBorder="1" applyAlignment="1">
      <alignment horizontal="right" vertical="center"/>
    </xf>
    <xf numFmtId="0" fontId="4"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0" xfId="0" applyFont="1" applyAlignment="1">
      <alignment horizontal="left" vertical="center" wrapText="1"/>
    </xf>
    <xf numFmtId="0" fontId="5" fillId="0" borderId="0" xfId="0" applyFont="1" applyAlignment="1">
      <alignment horizontal="centerContinuous" vertical="center" wrapText="1"/>
    </xf>
    <xf numFmtId="0" fontId="6" fillId="0" borderId="0" xfId="0" applyFont="1">
      <alignment vertical="center"/>
    </xf>
    <xf numFmtId="0" fontId="6" fillId="0" borderId="0" xfId="0" applyFont="1" applyAlignment="1">
      <alignment vertical="center" wrapText="1"/>
    </xf>
    <xf numFmtId="0" fontId="8" fillId="0" borderId="0" xfId="0" applyFont="1" applyAlignment="1">
      <alignment horizontal="centerContinuous" vertical="center"/>
    </xf>
    <xf numFmtId="0" fontId="7" fillId="0" borderId="0" xfId="0" applyFont="1" applyAlignment="1">
      <alignment horizontal="center" vertical="center" wrapText="1"/>
    </xf>
    <xf numFmtId="0" fontId="7" fillId="0" borderId="0" xfId="0" applyFont="1" applyAlignment="1">
      <alignment vertical="center" wrapText="1"/>
    </xf>
    <xf numFmtId="0" fontId="6" fillId="0" borderId="0" xfId="0" applyFont="1" applyAlignment="1">
      <alignment vertical="top"/>
    </xf>
    <xf numFmtId="14" fontId="6" fillId="0" borderId="0" xfId="0" applyNumberFormat="1" applyFont="1" applyAlignment="1">
      <alignment horizontal="right"/>
    </xf>
    <xf numFmtId="0" fontId="6" fillId="0" borderId="0" xfId="0" applyFont="1" applyAlignment="1">
      <alignment horizontal="center" vertical="top"/>
    </xf>
    <xf numFmtId="0" fontId="6" fillId="0" borderId="0" xfId="0" applyFont="1" applyAlignment="1">
      <alignment horizontal="center"/>
    </xf>
    <xf numFmtId="0" fontId="3" fillId="0" borderId="0" xfId="0" applyFont="1" applyAlignment="1">
      <alignment horizontal="right" vertical="center"/>
    </xf>
    <xf numFmtId="0" fontId="6" fillId="0" borderId="0" xfId="0" applyFont="1" applyAlignment="1">
      <alignment horizontal="right" vertical="center"/>
    </xf>
    <xf numFmtId="0" fontId="12" fillId="0" borderId="0" xfId="0" applyFont="1" applyAlignment="1">
      <alignment horizontal="center" vertical="center"/>
    </xf>
    <xf numFmtId="0" fontId="7" fillId="0" borderId="0" xfId="0" applyFont="1" applyAlignment="1">
      <alignment horizontal="center" vertical="center"/>
    </xf>
    <xf numFmtId="0" fontId="6" fillId="0" borderId="0" xfId="0" applyFont="1" applyProtection="1">
      <alignment vertical="center"/>
      <protection locked="0"/>
    </xf>
    <xf numFmtId="0" fontId="6" fillId="0" borderId="0" xfId="0" applyFont="1" applyAlignment="1" applyProtection="1">
      <alignment vertical="top" wrapText="1"/>
      <protection locked="0"/>
    </xf>
    <xf numFmtId="0" fontId="6" fillId="0" borderId="0" xfId="0" applyFont="1" applyAlignment="1" applyProtection="1">
      <alignment horizontal="left" vertical="top" wrapText="1"/>
      <protection locked="0"/>
    </xf>
    <xf numFmtId="14" fontId="6" fillId="0" borderId="0" xfId="0" applyNumberFormat="1" applyFont="1" applyAlignment="1" applyProtection="1">
      <alignment horizontal="left" vertical="top" wrapText="1"/>
      <protection locked="0"/>
    </xf>
    <xf numFmtId="0" fontId="6" fillId="0" borderId="0" xfId="0" applyFont="1" applyAlignment="1">
      <alignment horizontal="centerContinuous" vertical="center"/>
    </xf>
    <xf numFmtId="0" fontId="24" fillId="0" borderId="0" xfId="0" applyFont="1">
      <alignment vertical="center"/>
    </xf>
    <xf numFmtId="0" fontId="22" fillId="0" borderId="0" xfId="0" applyFont="1">
      <alignment vertical="center"/>
    </xf>
    <xf numFmtId="0" fontId="25" fillId="0" borderId="0" xfId="0" applyFont="1">
      <alignment vertical="center"/>
    </xf>
    <xf numFmtId="0" fontId="6" fillId="3" borderId="0" xfId="0" applyFont="1" applyFill="1">
      <alignment vertical="center"/>
    </xf>
    <xf numFmtId="0" fontId="19" fillId="0" borderId="0" xfId="1">
      <alignment vertical="center"/>
    </xf>
    <xf numFmtId="0" fontId="7" fillId="0" borderId="1" xfId="0" applyFont="1" applyBorder="1" applyAlignment="1">
      <alignment horizontal="right" vertical="center"/>
    </xf>
    <xf numFmtId="0" fontId="12" fillId="0" borderId="1" xfId="0" applyFont="1" applyBorder="1" applyAlignment="1">
      <alignment horizontal="left" vertical="center"/>
    </xf>
    <xf numFmtId="0" fontId="7" fillId="0" borderId="1" xfId="0" applyFont="1" applyBorder="1" applyAlignment="1">
      <alignment horizontal="left" vertical="center" wrapText="1"/>
    </xf>
    <xf numFmtId="0" fontId="7" fillId="0" borderId="2" xfId="0" applyFont="1" applyBorder="1" applyAlignment="1">
      <alignment vertical="center" wrapText="1"/>
    </xf>
    <xf numFmtId="0" fontId="7" fillId="0" borderId="1" xfId="0" applyFont="1" applyBorder="1" applyAlignment="1">
      <alignment vertical="center" wrapText="1"/>
    </xf>
    <xf numFmtId="49" fontId="7" fillId="0" borderId="1" xfId="0" applyNumberFormat="1" applyFont="1" applyBorder="1" applyAlignment="1">
      <alignment horizontal="left" vertical="center" wrapText="1"/>
    </xf>
    <xf numFmtId="0" fontId="7" fillId="0" borderId="0" xfId="0" applyFont="1">
      <alignment vertical="center"/>
    </xf>
    <xf numFmtId="0" fontId="6" fillId="0" borderId="0" xfId="0" applyFont="1" applyAlignment="1" applyProtection="1">
      <alignment horizontal="centerContinuous" vertical="top"/>
      <protection locked="0"/>
    </xf>
    <xf numFmtId="0" fontId="6" fillId="2" borderId="0" xfId="0" applyFont="1" applyFill="1" applyAlignment="1">
      <alignment horizontal="center" vertical="top" wrapText="1"/>
    </xf>
    <xf numFmtId="0" fontId="6" fillId="2" borderId="0" xfId="0" applyFont="1" applyFill="1" applyAlignment="1">
      <alignment horizontal="left" vertical="top" wrapText="1"/>
    </xf>
    <xf numFmtId="14" fontId="6" fillId="2" borderId="0" xfId="0" applyNumberFormat="1" applyFont="1" applyFill="1" applyAlignment="1">
      <alignment horizontal="left" vertical="top" wrapText="1"/>
    </xf>
    <xf numFmtId="0" fontId="6" fillId="0" borderId="0" xfId="0" applyFont="1" applyAlignment="1">
      <alignment horizontal="left" vertical="top" wrapText="1"/>
    </xf>
    <xf numFmtId="0" fontId="6" fillId="0" borderId="0" xfId="0" applyFont="1" applyAlignment="1">
      <alignment horizontal="center" vertical="top" wrapText="1"/>
    </xf>
    <xf numFmtId="0" fontId="7" fillId="0" borderId="1" xfId="0" applyFont="1" applyBorder="1" applyAlignment="1">
      <alignment horizontal="left" vertical="center"/>
    </xf>
    <xf numFmtId="0" fontId="7" fillId="0" borderId="2" xfId="0" applyFont="1" applyBorder="1" applyAlignment="1">
      <alignment horizontal="left" vertical="center" wrapText="1"/>
    </xf>
    <xf numFmtId="14" fontId="7" fillId="0" borderId="1" xfId="0" applyNumberFormat="1" applyFont="1" applyBorder="1" applyAlignment="1">
      <alignment horizontal="left" vertical="center" wrapText="1"/>
    </xf>
    <xf numFmtId="176" fontId="7" fillId="0" borderId="1" xfId="0" applyNumberFormat="1" applyFont="1" applyBorder="1" applyAlignment="1">
      <alignment horizontal="center" vertical="center" wrapText="1"/>
    </xf>
    <xf numFmtId="0" fontId="12" fillId="0" borderId="1" xfId="0" applyFont="1" applyBorder="1" applyAlignment="1">
      <alignment horizontal="left" vertical="center" wrapText="1"/>
    </xf>
    <xf numFmtId="0" fontId="21" fillId="0" borderId="1" xfId="0" applyFont="1" applyBorder="1" applyAlignment="1">
      <alignment horizontal="left" vertical="center" wrapText="1"/>
    </xf>
    <xf numFmtId="0" fontId="24" fillId="0" borderId="1" xfId="0" applyFont="1" applyBorder="1" applyAlignment="1">
      <alignment horizontal="left" vertical="center" wrapText="1"/>
    </xf>
    <xf numFmtId="0" fontId="11" fillId="0" borderId="0" xfId="0" applyFont="1">
      <alignment vertical="center"/>
    </xf>
    <xf numFmtId="0" fontId="7" fillId="0" borderId="6" xfId="0" applyFont="1" applyBorder="1">
      <alignment vertical="center"/>
    </xf>
    <xf numFmtId="0" fontId="7" fillId="0" borderId="0" xfId="0" applyFont="1" applyAlignment="1">
      <alignment horizontal="centerContinuous" vertical="center"/>
    </xf>
    <xf numFmtId="0" fontId="7" fillId="0" borderId="0" xfId="0" applyFont="1" applyAlignment="1">
      <alignment horizontal="centerContinuous" vertical="center" wrapText="1"/>
    </xf>
    <xf numFmtId="0" fontId="11" fillId="0" borderId="4" xfId="0" applyFont="1" applyBorder="1" applyAlignment="1">
      <alignment horizontal="centerContinuous" vertical="center"/>
    </xf>
    <xf numFmtId="0" fontId="11" fillId="0" borderId="5" xfId="0" applyFont="1" applyBorder="1" applyAlignment="1">
      <alignment horizontal="centerContinuous"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0" xfId="0" applyFont="1" applyAlignment="1">
      <alignment horizontal="left" vertical="center"/>
    </xf>
    <xf numFmtId="0" fontId="7" fillId="0" borderId="0" xfId="0" applyFont="1" applyAlignment="1">
      <alignment horizontal="left" vertical="center" wrapText="1"/>
    </xf>
    <xf numFmtId="14" fontId="7" fillId="0" borderId="0" xfId="0" applyNumberFormat="1" applyFont="1" applyAlignment="1">
      <alignment horizontal="center" vertical="center" wrapText="1"/>
    </xf>
    <xf numFmtId="0" fontId="11" fillId="0" borderId="3" xfId="0" applyFont="1" applyBorder="1" applyAlignment="1">
      <alignment horizontal="centerContinuous" vertical="center"/>
    </xf>
    <xf numFmtId="0" fontId="11" fillId="0" borderId="3" xfId="0" applyFont="1" applyBorder="1" applyAlignment="1">
      <alignment horizontal="centerContinuous" vertical="center" wrapText="1"/>
    </xf>
    <xf numFmtId="0" fontId="11" fillId="0" borderId="4" xfId="0" applyFont="1" applyBorder="1" applyAlignment="1">
      <alignment horizontal="centerContinuous" vertical="center" wrapText="1"/>
    </xf>
    <xf numFmtId="0" fontId="11" fillId="0" borderId="4" xfId="0" applyFont="1" applyBorder="1" applyAlignment="1">
      <alignment horizontal="centerContinuous" vertical="top" wrapText="1"/>
    </xf>
    <xf numFmtId="14" fontId="7" fillId="0" borderId="1" xfId="0" applyNumberFormat="1" applyFont="1" applyBorder="1" applyAlignment="1">
      <alignment horizontal="center" vertical="center" wrapText="1"/>
    </xf>
    <xf numFmtId="0" fontId="20" fillId="0" borderId="1" xfId="1" applyFont="1" applyBorder="1" applyAlignment="1" applyProtection="1">
      <alignment horizontal="left" vertical="center" wrapText="1"/>
    </xf>
    <xf numFmtId="0" fontId="7" fillId="0" borderId="0" xfId="0" applyFont="1" applyAlignment="1">
      <alignment horizontal="right" vertical="center"/>
    </xf>
    <xf numFmtId="0" fontId="7" fillId="0" borderId="0" xfId="0" applyFont="1" applyAlignment="1">
      <alignment horizontal="left" vertical="top" wrapText="1"/>
    </xf>
    <xf numFmtId="0" fontId="6" fillId="0" borderId="0" xfId="0" applyFont="1" applyAlignment="1">
      <alignment vertical="top" wrapText="1"/>
    </xf>
    <xf numFmtId="0" fontId="23" fillId="0" borderId="0" xfId="0" applyFont="1" applyAlignment="1">
      <alignment horizontal="centerContinuous" vertical="top"/>
    </xf>
    <xf numFmtId="0" fontId="6" fillId="0" borderId="0" xfId="0" applyFont="1" applyAlignment="1">
      <alignment horizontal="right" vertical="top" wrapText="1"/>
    </xf>
    <xf numFmtId="0" fontId="6" fillId="0" borderId="0" xfId="0" applyFont="1" applyAlignment="1">
      <alignment horizontal="centerContinuous" vertical="top"/>
    </xf>
    <xf numFmtId="0" fontId="12" fillId="0" borderId="0" xfId="0" applyFont="1" applyAlignment="1">
      <alignment vertical="top" wrapText="1"/>
    </xf>
    <xf numFmtId="0" fontId="6" fillId="0" borderId="0" xfId="0" applyFont="1" applyAlignment="1">
      <alignment horizontal="left" vertical="top"/>
    </xf>
    <xf numFmtId="14" fontId="6" fillId="0" borderId="0" xfId="0" applyNumberFormat="1" applyFont="1" applyAlignment="1">
      <alignment horizontal="left" vertical="top" wrapText="1"/>
    </xf>
    <xf numFmtId="0" fontId="6" fillId="5" borderId="0" xfId="0" applyFont="1" applyFill="1">
      <alignment vertical="center"/>
    </xf>
    <xf numFmtId="0" fontId="6" fillId="8" borderId="0" xfId="0" applyFont="1" applyFill="1">
      <alignment vertical="center"/>
    </xf>
    <xf numFmtId="0" fontId="15" fillId="0" borderId="0" xfId="0" applyFont="1" applyAlignment="1">
      <alignment vertical="center" wrapText="1"/>
    </xf>
    <xf numFmtId="14" fontId="3" fillId="0" borderId="0" xfId="0" applyNumberFormat="1" applyFont="1" applyAlignment="1">
      <alignment horizontal="left" vertical="center" wrapText="1"/>
    </xf>
    <xf numFmtId="14" fontId="5" fillId="0" borderId="0" xfId="0" applyNumberFormat="1" applyFont="1" applyAlignment="1">
      <alignment horizontal="centerContinuous" vertical="center" wrapText="1"/>
    </xf>
    <xf numFmtId="0" fontId="6" fillId="0" borderId="0" xfId="0" applyFont="1" applyAlignment="1">
      <alignment horizontal="left" vertical="center"/>
    </xf>
    <xf numFmtId="0" fontId="27" fillId="0" borderId="0" xfId="1" applyFont="1">
      <alignment vertical="center"/>
    </xf>
    <xf numFmtId="0" fontId="7" fillId="0" borderId="0" xfId="1" applyFont="1">
      <alignment vertical="center"/>
    </xf>
    <xf numFmtId="49" fontId="25" fillId="0" borderId="0" xfId="0" applyNumberFormat="1" applyFont="1">
      <alignment vertical="center"/>
    </xf>
    <xf numFmtId="49" fontId="6" fillId="0" borderId="0" xfId="0" applyNumberFormat="1" applyFont="1">
      <alignment vertical="center"/>
    </xf>
    <xf numFmtId="49" fontId="6" fillId="0" borderId="0" xfId="0" applyNumberFormat="1" applyFont="1" applyAlignment="1">
      <alignment horizontal="right" vertical="center"/>
    </xf>
    <xf numFmtId="49" fontId="25" fillId="0" borderId="0" xfId="0" applyNumberFormat="1" applyFont="1" applyAlignment="1">
      <alignment horizontal="left" vertical="center"/>
    </xf>
    <xf numFmtId="49" fontId="6" fillId="0" borderId="0" xfId="0" applyNumberFormat="1"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wrapText="1"/>
    </xf>
    <xf numFmtId="49" fontId="6" fillId="0" borderId="0" xfId="0" applyNumberFormat="1" applyFont="1" applyAlignment="1">
      <alignment horizontal="center" vertical="center" wrapText="1"/>
    </xf>
    <xf numFmtId="49" fontId="6" fillId="0" borderId="0" xfId="0" applyNumberFormat="1" applyFont="1" applyAlignment="1">
      <alignment horizontal="left" vertical="center"/>
    </xf>
    <xf numFmtId="0" fontId="25" fillId="0" borderId="0" xfId="0" applyFont="1" applyAlignment="1">
      <alignment vertical="top"/>
    </xf>
    <xf numFmtId="0" fontId="25" fillId="8" borderId="0" xfId="0" applyFont="1" applyFill="1">
      <alignment vertical="center"/>
    </xf>
    <xf numFmtId="0" fontId="19" fillId="0" borderId="0" xfId="1" applyAlignment="1">
      <alignment horizontal="left" vertical="center"/>
    </xf>
    <xf numFmtId="0" fontId="22" fillId="0" borderId="0" xfId="0" applyFont="1" applyAlignment="1">
      <alignment horizontal="right" vertical="center"/>
    </xf>
    <xf numFmtId="14" fontId="3" fillId="2" borderId="0" xfId="0" applyNumberFormat="1" applyFont="1" applyFill="1" applyAlignment="1">
      <alignment horizontal="center" vertical="center" wrapText="1"/>
    </xf>
    <xf numFmtId="0" fontId="7" fillId="0" borderId="0" xfId="0" applyFont="1" applyAlignment="1">
      <alignment horizontal="right" vertical="center" wrapText="1"/>
    </xf>
    <xf numFmtId="0" fontId="6" fillId="0" borderId="7" xfId="0" applyFont="1" applyBorder="1" applyAlignment="1" applyProtection="1">
      <alignment horizontal="left" vertical="top" wrapText="1"/>
      <protection locked="0"/>
    </xf>
    <xf numFmtId="0" fontId="24" fillId="0" borderId="0" xfId="0" applyFont="1" applyAlignment="1">
      <alignment horizontal="right" vertical="center"/>
    </xf>
    <xf numFmtId="0" fontId="24" fillId="0" borderId="0" xfId="0" applyFont="1" applyAlignment="1">
      <alignment horizontal="right" vertical="center" wrapText="1"/>
    </xf>
    <xf numFmtId="49" fontId="24" fillId="0" borderId="0" xfId="0" applyNumberFormat="1" applyFont="1" applyAlignment="1">
      <alignment horizontal="left" vertical="center"/>
    </xf>
    <xf numFmtId="0" fontId="28" fillId="0" borderId="0" xfId="0" applyFont="1">
      <alignment vertical="center"/>
    </xf>
    <xf numFmtId="0" fontId="10" fillId="2" borderId="0" xfId="0" applyFont="1" applyFill="1" applyAlignment="1">
      <alignment horizontal="center" vertical="center"/>
    </xf>
    <xf numFmtId="49" fontId="19" fillId="0" borderId="0" xfId="1" applyNumberFormat="1">
      <alignment vertical="center"/>
    </xf>
    <xf numFmtId="0" fontId="20" fillId="0" borderId="0" xfId="1" applyFont="1">
      <alignment vertical="center"/>
    </xf>
    <xf numFmtId="0" fontId="22" fillId="6" borderId="0" xfId="0" applyFont="1" applyFill="1">
      <alignment vertical="center"/>
    </xf>
    <xf numFmtId="0" fontId="22" fillId="5" borderId="0" xfId="0" applyFont="1" applyFill="1">
      <alignment vertical="center"/>
    </xf>
    <xf numFmtId="0" fontId="22" fillId="7" borderId="0" xfId="0" applyFont="1" applyFill="1">
      <alignment vertical="center"/>
    </xf>
    <xf numFmtId="0" fontId="22" fillId="4" borderId="0" xfId="0" applyFont="1" applyFill="1">
      <alignment vertical="center"/>
    </xf>
    <xf numFmtId="0" fontId="22" fillId="3" borderId="0" xfId="0" applyFont="1" applyFill="1">
      <alignment vertical="center"/>
    </xf>
    <xf numFmtId="0" fontId="22" fillId="8" borderId="0" xfId="0" applyFont="1" applyFill="1">
      <alignment vertical="center"/>
    </xf>
    <xf numFmtId="0" fontId="18" fillId="0" borderId="0" xfId="0" applyFont="1">
      <alignment vertical="center"/>
    </xf>
    <xf numFmtId="0" fontId="7" fillId="0" borderId="0" xfId="1" applyFont="1" applyFill="1">
      <alignment vertical="center"/>
    </xf>
    <xf numFmtId="14" fontId="6" fillId="0" borderId="0" xfId="0" applyNumberFormat="1" applyFont="1" applyAlignment="1">
      <alignment vertical="top"/>
    </xf>
    <xf numFmtId="0" fontId="18" fillId="0" borderId="0" xfId="0" applyFont="1" applyAlignment="1">
      <alignment horizontal="right" vertical="center"/>
    </xf>
    <xf numFmtId="0" fontId="22" fillId="0" borderId="0" xfId="0" applyFont="1" applyAlignment="1">
      <alignment horizontal="centerContinuous" vertical="center"/>
    </xf>
    <xf numFmtId="0" fontId="6" fillId="2" borderId="0" xfId="0" applyFont="1" applyFill="1" applyAlignment="1">
      <alignment horizontal="center" vertical="center" wrapText="1"/>
    </xf>
  </cellXfs>
  <cellStyles count="2">
    <cellStyle name="ハイパーリンク" xfId="1" builtinId="8"/>
    <cellStyle name="標準" xfId="0" builtinId="0"/>
  </cellStyles>
  <dxfs count="96">
    <dxf>
      <font>
        <b val="0"/>
        <i val="0"/>
        <strike val="0"/>
        <condense val="0"/>
        <extend val="0"/>
        <outline val="0"/>
        <shadow val="0"/>
        <u val="none"/>
        <vertAlign val="baseline"/>
        <sz val="11"/>
        <color theme="1"/>
        <name val="Meiryo UI"/>
        <family val="3"/>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1"/>
        <color theme="1"/>
        <name val="Meiryo UI"/>
        <family val="3"/>
        <charset val="128"/>
        <scheme val="none"/>
      </font>
    </dxf>
    <dxf>
      <font>
        <b val="0"/>
        <i val="0"/>
        <strike val="0"/>
        <condense val="0"/>
        <extend val="0"/>
        <outline val="0"/>
        <shadow val="0"/>
        <u val="none"/>
        <vertAlign val="baseline"/>
        <sz val="11"/>
        <color theme="1"/>
        <name val="Meiryo UI"/>
        <family val="3"/>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1"/>
        <color theme="1"/>
        <name val="Meiryo UI"/>
        <family val="3"/>
        <charset val="128"/>
        <scheme val="none"/>
      </font>
      <numFmt numFmtId="30" formatCode="@"/>
    </dxf>
    <dxf>
      <font>
        <b val="0"/>
        <i val="0"/>
        <strike val="0"/>
        <condense val="0"/>
        <extend val="0"/>
        <outline val="0"/>
        <shadow val="0"/>
        <u val="none"/>
        <vertAlign val="baseline"/>
        <sz val="11"/>
        <color theme="1"/>
        <name val="Meiryo UI"/>
        <family val="3"/>
        <charset val="128"/>
        <scheme val="none"/>
      </font>
      <numFmt numFmtId="30" formatCode="@"/>
      <alignment horizontal="right" vertical="center" textRotation="0" wrapText="0" indent="0" justifyLastLine="0" shrinkToFit="0" readingOrder="0"/>
    </dxf>
    <dxf>
      <font>
        <b val="0"/>
        <i val="0"/>
        <strike val="0"/>
        <condense val="0"/>
        <extend val="0"/>
        <outline val="0"/>
        <shadow val="0"/>
        <u val="none"/>
        <vertAlign val="baseline"/>
        <sz val="11"/>
        <color theme="1"/>
        <name val="Meiryo UI"/>
        <family val="3"/>
        <charset val="128"/>
        <scheme val="none"/>
      </font>
    </dxf>
    <dxf>
      <font>
        <b val="0"/>
        <i val="0"/>
        <strike val="0"/>
        <condense val="0"/>
        <extend val="0"/>
        <outline val="0"/>
        <shadow val="0"/>
        <u val="none"/>
        <vertAlign val="baseline"/>
        <sz val="11"/>
        <color theme="1"/>
        <name val="Meiryo UI"/>
        <family val="3"/>
        <charset val="128"/>
        <scheme val="none"/>
      </font>
      <numFmt numFmtId="19" formatCode="yyyy/m/d"/>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Meiryo UI"/>
        <family val="3"/>
        <charset val="128"/>
        <scheme val="none"/>
      </font>
      <numFmt numFmtId="19" formatCode="yyyy/m/d"/>
      <fill>
        <patternFill patternType="solid">
          <fgColor indexed="64"/>
          <bgColor theme="8" tint="0.79998168889431442"/>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Meiryo UI"/>
        <family val="3"/>
        <charset val="128"/>
        <scheme val="none"/>
      </font>
      <alignment horizontal="general" vertical="top" textRotation="0" wrapText="1" indent="0" justifyLastLine="0" shrinkToFit="0" readingOrder="0"/>
      <protection locked="1" hidden="0"/>
    </dxf>
    <dxf>
      <font>
        <b val="0"/>
        <i val="0"/>
        <strike val="0"/>
        <condense val="0"/>
        <extend val="0"/>
        <outline val="0"/>
        <shadow val="0"/>
        <u val="none"/>
        <vertAlign val="baseline"/>
        <sz val="11"/>
        <color theme="1"/>
        <name val="Meiryo UI"/>
        <family val="3"/>
        <charset val="128"/>
        <scheme val="none"/>
      </font>
      <alignment horizontal="general" vertical="top" textRotation="0" wrapText="1" indent="0" justifyLastLine="0" shrinkToFit="0" readingOrder="0"/>
      <protection locked="1" hidden="0"/>
    </dxf>
    <dxf>
      <font>
        <strike val="0"/>
        <outline val="0"/>
        <shadow val="0"/>
        <u val="none"/>
        <vertAlign val="baseline"/>
        <sz val="11"/>
        <color theme="1"/>
        <name val="Meiryo UI"/>
        <family val="3"/>
        <charset val="128"/>
        <scheme val="none"/>
      </font>
      <protection locked="0" hidden="0"/>
    </dxf>
    <dxf>
      <font>
        <strike val="0"/>
        <outline val="0"/>
        <shadow val="0"/>
        <u val="none"/>
        <vertAlign val="baseline"/>
        <sz val="11"/>
        <color theme="1"/>
        <name val="Meiryo UI"/>
        <family val="3"/>
        <charset val="128"/>
        <scheme val="none"/>
      </font>
      <protection locked="0" hidden="0"/>
    </dxf>
    <dxf>
      <font>
        <b val="0"/>
        <i val="0"/>
        <strike val="0"/>
        <condense val="0"/>
        <extend val="0"/>
        <outline val="0"/>
        <shadow val="0"/>
        <u val="none"/>
        <vertAlign val="baseline"/>
        <sz val="11"/>
        <color theme="1"/>
        <name val="Meiryo UI"/>
        <family val="3"/>
        <charset val="128"/>
        <scheme val="none"/>
      </font>
      <numFmt numFmtId="19" formatCode="yyyy/m/d"/>
      <fill>
        <patternFill patternType="none">
          <fgColor indexed="64"/>
          <bgColor auto="1"/>
        </patternFill>
      </fill>
      <alignment horizontal="left" vertical="top" textRotation="0" wrapText="1" indent="0" justifyLastLine="0" shrinkToFit="0" readingOrder="0"/>
      <protection locked="1" hidden="0"/>
    </dxf>
    <dxf>
      <font>
        <b val="0"/>
        <i val="0"/>
        <strike val="0"/>
        <condense val="0"/>
        <extend val="0"/>
        <outline val="0"/>
        <shadow val="0"/>
        <u val="none"/>
        <vertAlign val="baseline"/>
        <sz val="11"/>
        <color theme="1"/>
        <name val="Meiryo UI"/>
        <family val="3"/>
        <charset val="128"/>
        <scheme val="none"/>
      </font>
      <alignment horizontal="general" vertical="top" textRotation="0" wrapText="1" indent="0" justifyLastLine="0" shrinkToFit="0" readingOrder="0"/>
      <protection locked="1" hidden="0"/>
    </dxf>
    <dxf>
      <font>
        <b val="0"/>
        <i val="0"/>
        <strike val="0"/>
        <condense val="0"/>
        <extend val="0"/>
        <outline val="0"/>
        <shadow val="0"/>
        <u val="none"/>
        <vertAlign val="baseline"/>
        <sz val="11"/>
        <color theme="1"/>
        <name val="Meiryo UI"/>
        <family val="3"/>
        <charset val="128"/>
        <scheme val="none"/>
      </font>
      <alignment horizontal="general" vertical="top" textRotation="0" wrapText="1" indent="0" justifyLastLine="0" shrinkToFit="0" readingOrder="0"/>
      <protection locked="1" hidden="0"/>
    </dxf>
    <dxf>
      <font>
        <strike val="0"/>
        <outline val="0"/>
        <shadow val="0"/>
        <u val="none"/>
        <vertAlign val="baseline"/>
        <sz val="11"/>
        <color rgb="FF000000"/>
        <name val="Meiryo UI"/>
        <family val="3"/>
        <charset val="128"/>
        <scheme val="none"/>
      </font>
      <protection locked="1" hidden="0"/>
    </dxf>
    <dxf>
      <font>
        <strike val="0"/>
        <outline val="0"/>
        <shadow val="0"/>
        <u val="none"/>
        <vertAlign val="baseline"/>
        <sz val="11"/>
        <color theme="1"/>
        <name val="Meiryo UI"/>
        <family val="3"/>
        <charset val="128"/>
        <scheme val="none"/>
      </font>
      <protection locked="1" hidden="0"/>
    </dxf>
    <dxf>
      <font>
        <b val="0"/>
        <i val="0"/>
        <strike val="0"/>
        <condense val="0"/>
        <extend val="0"/>
        <outline val="0"/>
        <shadow val="0"/>
        <u val="none"/>
        <vertAlign val="baseline"/>
        <sz val="11"/>
        <color theme="1"/>
        <name val="Meiryo UI"/>
        <family val="3"/>
        <charset val="128"/>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Meiryo UI"/>
        <family val="3"/>
        <charset val="128"/>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Meiryo UI"/>
        <family val="3"/>
        <charset val="128"/>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Meiryo UI"/>
        <family val="3"/>
        <charset val="128"/>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Meiryo UI"/>
        <family val="3"/>
        <charset val="128"/>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Meiryo UI"/>
        <family val="3"/>
        <charset val="128"/>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Meiryo UI"/>
        <family val="3"/>
        <charset val="128"/>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Meiryo UI"/>
        <family val="3"/>
        <charset val="128"/>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Meiryo UI"/>
        <family val="3"/>
        <charset val="128"/>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Meiryo UI"/>
        <family val="3"/>
        <charset val="128"/>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Meiryo UI"/>
        <family val="3"/>
        <charset val="128"/>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Meiryo UI"/>
        <family val="3"/>
        <charset val="128"/>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Meiryo UI"/>
        <family val="3"/>
        <charset val="128"/>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Meiryo UI"/>
        <family val="3"/>
        <charset val="128"/>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Meiryo UI"/>
        <family val="3"/>
        <charset val="128"/>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Meiryo UI"/>
        <family val="3"/>
        <charset val="128"/>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Meiryo UI"/>
        <family val="3"/>
        <charset val="128"/>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Meiryo UI"/>
        <family val="3"/>
        <charset val="128"/>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Meiryo UI"/>
        <family val="3"/>
        <charset val="128"/>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Meiryo UI"/>
        <family val="3"/>
        <charset val="128"/>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Meiryo UI"/>
        <family val="3"/>
        <charset val="128"/>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Meiryo UI"/>
        <family val="3"/>
        <charset val="128"/>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Meiryo UI"/>
        <family val="3"/>
        <charset val="128"/>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Meiryo UI"/>
        <family val="3"/>
        <charset val="128"/>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Meiryo UI"/>
        <family val="3"/>
        <charset val="128"/>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Meiryo UI"/>
        <family val="3"/>
        <charset val="128"/>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Meiryo UI"/>
        <family val="3"/>
        <charset val="128"/>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Meiryo UI"/>
        <family val="3"/>
        <charset val="128"/>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Meiryo UI"/>
        <family val="3"/>
        <charset val="128"/>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Meiryo UI"/>
        <family val="3"/>
        <charset val="128"/>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Meiryo UI"/>
        <family val="3"/>
        <charset val="128"/>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Meiryo UI"/>
        <family val="3"/>
        <charset val="128"/>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Meiryo UI"/>
        <family val="3"/>
        <charset val="128"/>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Meiryo UI"/>
        <family val="3"/>
        <charset val="128"/>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Meiryo UI"/>
        <family val="3"/>
        <charset val="128"/>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Meiryo UI"/>
        <family val="3"/>
        <charset val="128"/>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Meiryo UI"/>
        <family val="3"/>
        <charset val="128"/>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Meiryo UI"/>
        <family val="3"/>
        <charset val="128"/>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Meiryo UI"/>
        <family val="3"/>
        <charset val="128"/>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Meiryo UI"/>
        <family val="3"/>
        <charset val="128"/>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Meiryo UI"/>
        <family val="3"/>
        <charset val="128"/>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Meiryo UI"/>
        <family val="3"/>
        <charset val="128"/>
        <scheme val="none"/>
      </font>
      <protection locked="1" hidden="0"/>
    </dxf>
    <dxf>
      <font>
        <b val="0"/>
        <i val="0"/>
        <strike val="0"/>
        <condense val="0"/>
        <extend val="0"/>
        <outline val="0"/>
        <shadow val="0"/>
        <u val="none"/>
        <vertAlign val="baseline"/>
        <sz val="11"/>
        <color theme="1"/>
        <name val="Meiryo UI"/>
        <family val="3"/>
        <charset val="128"/>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Meiryo UI"/>
        <family val="3"/>
        <charset val="128"/>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Meiryo UI"/>
        <family val="3"/>
        <charset val="128"/>
        <scheme val="none"/>
      </font>
    </dxf>
    <dxf>
      <font>
        <b val="0"/>
        <i val="0"/>
        <strike val="0"/>
        <condense val="0"/>
        <extend val="0"/>
        <outline val="0"/>
        <shadow val="0"/>
        <u val="none"/>
        <vertAlign val="baseline"/>
        <sz val="11"/>
        <color auto="1"/>
        <name val="Meiryo UI"/>
        <family val="3"/>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1"/>
        <color theme="1"/>
        <name val="Meiryo UI"/>
        <family val="3"/>
        <charset val="128"/>
        <scheme val="none"/>
      </font>
    </dxf>
    <dxf>
      <font>
        <b val="0"/>
        <i val="0"/>
        <strike val="0"/>
        <condense val="0"/>
        <extend val="0"/>
        <outline val="0"/>
        <shadow val="0"/>
        <u val="none"/>
        <vertAlign val="baseline"/>
        <sz val="11"/>
        <color theme="1"/>
        <name val="Meiryo UI"/>
        <family val="3"/>
        <charset val="128"/>
        <scheme val="none"/>
      </font>
    </dxf>
    <dxf>
      <font>
        <b val="0"/>
        <i val="0"/>
        <strike val="0"/>
        <condense val="0"/>
        <extend val="0"/>
        <outline val="0"/>
        <shadow val="0"/>
        <u val="none"/>
        <vertAlign val="baseline"/>
        <sz val="11"/>
        <color theme="1"/>
        <name val="Meiryo UI"/>
        <family val="3"/>
        <charset val="128"/>
        <scheme val="none"/>
      </font>
    </dxf>
    <dxf>
      <font>
        <b val="0"/>
        <i val="0"/>
        <strike val="0"/>
        <condense val="0"/>
        <extend val="0"/>
        <outline val="0"/>
        <shadow val="0"/>
        <u val="none"/>
        <vertAlign val="baseline"/>
        <sz val="11"/>
        <color theme="1"/>
        <name val="Meiryo UI"/>
        <family val="3"/>
        <charset val="128"/>
        <scheme val="none"/>
      </font>
    </dxf>
    <dxf>
      <font>
        <b val="0"/>
        <i val="0"/>
        <strike val="0"/>
        <condense val="0"/>
        <extend val="0"/>
        <outline val="0"/>
        <shadow val="0"/>
        <u val="none"/>
        <vertAlign val="baseline"/>
        <sz val="11"/>
        <color theme="1"/>
        <name val="Meiryo UI"/>
        <family val="3"/>
        <charset val="128"/>
        <scheme val="none"/>
      </font>
    </dxf>
    <dxf>
      <font>
        <b val="0"/>
        <i val="0"/>
        <strike val="0"/>
        <condense val="0"/>
        <extend val="0"/>
        <outline val="0"/>
        <shadow val="0"/>
        <u val="none"/>
        <vertAlign val="baseline"/>
        <sz val="11"/>
        <color theme="1"/>
        <name val="Meiryo UI"/>
        <family val="3"/>
        <charset val="128"/>
        <scheme val="none"/>
      </font>
    </dxf>
    <dxf>
      <font>
        <b val="0"/>
        <i val="0"/>
        <strike val="0"/>
        <condense val="0"/>
        <extend val="0"/>
        <outline val="0"/>
        <shadow val="0"/>
        <u val="none"/>
        <vertAlign val="baseline"/>
        <sz val="11"/>
        <color theme="1"/>
        <name val="Meiryo UI"/>
        <family val="3"/>
        <charset val="128"/>
        <scheme val="none"/>
      </font>
    </dxf>
    <dxf>
      <font>
        <b val="0"/>
        <i val="0"/>
        <strike val="0"/>
        <condense val="0"/>
        <extend val="0"/>
        <outline val="0"/>
        <shadow val="0"/>
        <u val="none"/>
        <vertAlign val="baseline"/>
        <sz val="11"/>
        <color theme="1"/>
        <name val="Meiryo UI"/>
        <family val="3"/>
        <charset val="128"/>
        <scheme val="none"/>
      </font>
    </dxf>
    <dxf>
      <font>
        <b val="0"/>
        <i val="0"/>
        <strike val="0"/>
        <condense val="0"/>
        <extend val="0"/>
        <outline val="0"/>
        <shadow val="0"/>
        <u val="none"/>
        <vertAlign val="baseline"/>
        <sz val="11"/>
        <color theme="1"/>
        <name val="Meiryo UI"/>
        <family val="3"/>
        <charset val="128"/>
        <scheme val="none"/>
      </font>
      <alignment horizontal="right" vertical="center" textRotation="0" wrapText="0" indent="0" justifyLastLine="0" shrinkToFit="0" readingOrder="0"/>
    </dxf>
    <dxf>
      <font>
        <b val="0"/>
        <i val="0"/>
        <strike val="0"/>
        <condense val="0"/>
        <extend val="0"/>
        <outline val="0"/>
        <shadow val="0"/>
        <u val="none"/>
        <vertAlign val="baseline"/>
        <sz val="11"/>
        <color theme="1"/>
        <name val="Meiryo UI"/>
        <family val="3"/>
        <charset val="128"/>
        <scheme val="none"/>
      </font>
    </dxf>
    <dxf>
      <font>
        <b val="0"/>
        <i val="0"/>
        <strike val="0"/>
        <condense val="0"/>
        <extend val="0"/>
        <outline val="0"/>
        <shadow val="0"/>
        <u val="none"/>
        <vertAlign val="baseline"/>
        <sz val="11"/>
        <color auto="1"/>
        <name val="Meiryo UI"/>
        <family val="3"/>
        <charset val="128"/>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Meiryo UI"/>
        <family val="3"/>
        <charset val="128"/>
        <scheme val="none"/>
      </font>
      <numFmt numFmtId="0" formatCode="General"/>
      <protection locked="1" hidden="0"/>
    </dxf>
    <dxf>
      <font>
        <b val="0"/>
        <i val="0"/>
        <strike val="0"/>
        <condense val="0"/>
        <extend val="0"/>
        <outline val="0"/>
        <shadow val="0"/>
        <u val="none"/>
        <vertAlign val="baseline"/>
        <sz val="11"/>
        <color auto="1"/>
        <name val="Meiryo UI"/>
        <family val="3"/>
        <charset val="128"/>
        <scheme val="none"/>
      </font>
      <numFmt numFmtId="0" formatCode="General"/>
      <protection locked="1" hidden="0"/>
    </dxf>
    <dxf>
      <font>
        <b val="0"/>
        <i val="0"/>
        <strike val="0"/>
        <condense val="0"/>
        <extend val="0"/>
        <outline val="0"/>
        <shadow val="0"/>
        <u val="none"/>
        <vertAlign val="baseline"/>
        <sz val="11"/>
        <color auto="1"/>
        <name val="Meiryo UI"/>
        <family val="3"/>
        <charset val="128"/>
        <scheme val="none"/>
      </font>
      <numFmt numFmtId="0" formatCode="General"/>
      <protection locked="1" hidden="0"/>
    </dxf>
    <dxf>
      <font>
        <b val="0"/>
        <i val="0"/>
        <strike val="0"/>
        <condense val="0"/>
        <extend val="0"/>
        <outline val="0"/>
        <shadow val="0"/>
        <u val="none"/>
        <vertAlign val="baseline"/>
        <sz val="11"/>
        <color auto="1"/>
        <name val="Meiryo UI"/>
        <family val="3"/>
        <charset val="128"/>
        <scheme val="none"/>
      </font>
      <alignment horizontal="left" vertical="center" textRotation="0" wrapText="1" indent="0" justifyLastLine="0" shrinkToFit="0" readingOrder="0"/>
      <border diagonalDown="0">
        <left style="thin">
          <color rgb="FF00B0F0"/>
        </left>
        <right style="thin">
          <color rgb="FF00B0F0"/>
        </right>
        <top style="thin">
          <color rgb="FF00B0F0"/>
        </top>
        <bottom style="thin">
          <color rgb="FF00B0F0"/>
        </bottom>
        <vertical style="thin">
          <color rgb="FF00B0F0"/>
        </vertical>
        <horizontal style="thin">
          <color rgb="FF00B0F0"/>
        </horizontal>
      </border>
      <protection locked="1" hidden="0"/>
    </dxf>
    <dxf>
      <font>
        <b val="0"/>
        <i val="0"/>
        <strike val="0"/>
        <condense val="0"/>
        <extend val="0"/>
        <outline val="0"/>
        <shadow val="0"/>
        <u val="none"/>
        <vertAlign val="baseline"/>
        <sz val="11"/>
        <color auto="1"/>
        <name val="Meiryo UI"/>
        <family val="3"/>
        <charset val="128"/>
        <scheme val="none"/>
      </font>
      <alignment horizontal="left" vertical="center" textRotation="0" wrapText="1" indent="0" justifyLastLine="0" shrinkToFit="0" readingOrder="0"/>
      <border diagonalDown="0">
        <left style="thin">
          <color rgb="FF00B0F0"/>
        </left>
        <right style="thin">
          <color rgb="FF00B0F0"/>
        </right>
        <top style="thin">
          <color rgb="FF00B0F0"/>
        </top>
        <bottom style="thin">
          <color rgb="FF00B0F0"/>
        </bottom>
        <vertical style="thin">
          <color rgb="FF00B0F0"/>
        </vertical>
        <horizontal style="thin">
          <color rgb="FF00B0F0"/>
        </horizontal>
      </border>
      <protection locked="1" hidden="0"/>
    </dxf>
    <dxf>
      <font>
        <b val="0"/>
        <i val="0"/>
        <strike val="0"/>
        <condense val="0"/>
        <extend val="0"/>
        <outline val="0"/>
        <shadow val="0"/>
        <u val="none"/>
        <vertAlign val="baseline"/>
        <sz val="11"/>
        <color auto="1"/>
        <name val="Meiryo UI"/>
        <family val="3"/>
        <charset val="128"/>
        <scheme val="none"/>
      </font>
      <alignment horizontal="left" vertical="center" textRotation="0" wrapText="1" indent="0" justifyLastLine="0" shrinkToFit="0" readingOrder="0"/>
      <border diagonalDown="0">
        <left style="thin">
          <color rgb="FF00B0F0"/>
        </left>
        <right style="thin">
          <color rgb="FF00B0F0"/>
        </right>
        <top style="thin">
          <color rgb="FF00B0F0"/>
        </top>
        <bottom style="thin">
          <color rgb="FF00B0F0"/>
        </bottom>
      </border>
      <protection locked="1" hidden="0"/>
    </dxf>
    <dxf>
      <font>
        <b val="0"/>
        <i val="0"/>
        <strike val="0"/>
        <condense val="0"/>
        <extend val="0"/>
        <outline val="0"/>
        <shadow val="0"/>
        <u val="none"/>
        <vertAlign val="baseline"/>
        <sz val="11"/>
        <color auto="1"/>
        <name val="Meiryo UI"/>
        <family val="3"/>
        <charset val="128"/>
        <scheme val="none"/>
      </font>
      <alignment vertical="center" textRotation="0" wrapText="1" indent="0" justifyLastLine="0" shrinkToFit="0" readingOrder="0"/>
      <border diagonalDown="0">
        <left style="thin">
          <color rgb="FF00B0F0"/>
        </left>
        <right style="thin">
          <color rgb="FF00B0F0"/>
        </right>
        <top style="thin">
          <color rgb="FF00B0F0"/>
        </top>
        <bottom style="thin">
          <color rgb="FF00B0F0"/>
        </bottom>
        <vertical style="thin">
          <color rgb="FF00B0F0"/>
        </vertical>
        <horizontal style="thin">
          <color rgb="FF00B0F0"/>
        </horizontal>
      </border>
      <protection locked="1" hidden="0"/>
    </dxf>
    <dxf>
      <font>
        <b val="0"/>
        <i val="0"/>
        <strike val="0"/>
        <condense val="0"/>
        <extend val="0"/>
        <outline val="0"/>
        <shadow val="0"/>
        <u val="none"/>
        <vertAlign val="baseline"/>
        <sz val="11"/>
        <color auto="1"/>
        <name val="Meiryo UI"/>
        <family val="3"/>
        <charset val="128"/>
        <scheme val="none"/>
      </font>
      <alignment horizontal="left" vertical="center" textRotation="0" wrapText="1" indent="0" justifyLastLine="0" shrinkToFit="0" readingOrder="0"/>
      <border diagonalDown="0">
        <left style="thin">
          <color rgb="FF00B0F0"/>
        </left>
        <right style="thin">
          <color rgb="FF00B0F0"/>
        </right>
        <top style="thin">
          <color rgb="FF00B0F0"/>
        </top>
        <bottom style="thin">
          <color rgb="FF00B0F0"/>
        </bottom>
        <vertical style="thin">
          <color rgb="FF00B0F0"/>
        </vertical>
        <horizontal style="thin">
          <color rgb="FF00B0F0"/>
        </horizontal>
      </border>
      <protection locked="1" hidden="0"/>
    </dxf>
    <dxf>
      <font>
        <b val="0"/>
        <i val="0"/>
        <strike val="0"/>
        <condense val="0"/>
        <extend val="0"/>
        <outline val="0"/>
        <shadow val="0"/>
        <u val="none"/>
        <vertAlign val="baseline"/>
        <sz val="11"/>
        <color auto="1"/>
        <name val="Meiryo UI"/>
        <family val="3"/>
        <charset val="128"/>
        <scheme val="none"/>
      </font>
      <alignment horizontal="left" vertical="center" textRotation="0" wrapText="0" indent="0" justifyLastLine="0" shrinkToFit="0" readingOrder="0"/>
      <border diagonalDown="0">
        <left style="thin">
          <color rgb="FF00B0F0"/>
        </left>
        <right style="thin">
          <color rgb="FF00B0F0"/>
        </right>
        <top style="thin">
          <color rgb="FF00B0F0"/>
        </top>
        <bottom style="thin">
          <color rgb="FF00B0F0"/>
        </bottom>
        <vertical style="thin">
          <color rgb="FF00B0F0"/>
        </vertical>
        <horizontal style="thin">
          <color rgb="FF00B0F0"/>
        </horizontal>
      </border>
      <protection locked="1" hidden="0"/>
    </dxf>
    <dxf>
      <font>
        <b val="0"/>
        <i val="0"/>
        <strike val="0"/>
        <condense val="0"/>
        <extend val="0"/>
        <outline val="0"/>
        <shadow val="0"/>
        <u val="none"/>
        <vertAlign val="baseline"/>
        <sz val="11"/>
        <color auto="1"/>
        <name val="Meiryo UI"/>
        <family val="3"/>
        <charset val="128"/>
        <scheme val="none"/>
      </font>
      <alignment horizontal="left" vertical="center" textRotation="0" wrapText="0" indent="0" justifyLastLine="0" shrinkToFit="0" readingOrder="0"/>
      <border diagonalDown="0">
        <left style="thin">
          <color rgb="FF00B0F0"/>
        </left>
        <right style="thin">
          <color rgb="FF00B0F0"/>
        </right>
        <top style="thin">
          <color rgb="FF00B0F0"/>
        </top>
        <bottom style="thin">
          <color rgb="FF00B0F0"/>
        </bottom>
        <vertical style="thin">
          <color rgb="FF00B0F0"/>
        </vertical>
        <horizontal style="thin">
          <color rgb="FF00B0F0"/>
        </horizontal>
      </border>
      <protection locked="1" hidden="0"/>
    </dxf>
    <dxf>
      <font>
        <b val="0"/>
        <i val="0"/>
        <strike val="0"/>
        <condense val="0"/>
        <extend val="0"/>
        <outline val="0"/>
        <shadow val="0"/>
        <u val="none"/>
        <vertAlign val="baseline"/>
        <sz val="11"/>
        <color auto="1"/>
        <name val="Meiryo UI"/>
        <family val="3"/>
        <charset val="128"/>
        <scheme val="none"/>
      </font>
      <alignment horizontal="right" vertical="center" textRotation="0" wrapText="0" indent="0" justifyLastLine="0" shrinkToFit="0" readingOrder="0"/>
      <border diagonalDown="0">
        <left style="thin">
          <color rgb="FF00B0F0"/>
        </left>
        <right style="thin">
          <color rgb="FF00B0F0"/>
        </right>
        <top style="thin">
          <color rgb="FF00B0F0"/>
        </top>
        <bottom style="thin">
          <color rgb="FF00B0F0"/>
        </bottom>
        <vertical style="thin">
          <color rgb="FF00B0F0"/>
        </vertical>
        <horizontal style="thin">
          <color rgb="FF00B0F0"/>
        </horizontal>
      </border>
      <protection locked="1" hidden="0"/>
    </dxf>
    <dxf>
      <border outline="0">
        <top style="thin">
          <color rgb="FF00B0F0"/>
        </top>
      </border>
    </dxf>
    <dxf>
      <border outline="0">
        <left style="thin">
          <color rgb="FF00B0F0"/>
        </left>
        <right style="thin">
          <color rgb="FF00B0F0"/>
        </right>
        <top style="thin">
          <color rgb="FF00B0F0"/>
        </top>
        <bottom style="thin">
          <color rgb="FF00B0F0"/>
        </bottom>
      </border>
    </dxf>
    <dxf>
      <font>
        <strike val="0"/>
        <outline val="0"/>
        <shadow val="0"/>
        <vertAlign val="baseline"/>
        <color auto="1"/>
        <name val="Meiryo UI"/>
        <family val="3"/>
        <charset val="128"/>
        <scheme val="none"/>
      </font>
      <protection locked="1" hidden="0"/>
    </dxf>
    <dxf>
      <border outline="0">
        <bottom style="thin">
          <color rgb="FF00B0F0"/>
        </bottom>
      </border>
    </dxf>
    <dxf>
      <font>
        <b val="0"/>
        <strike val="0"/>
        <outline val="0"/>
        <shadow val="0"/>
        <vertAlign val="baseline"/>
        <color auto="1"/>
        <name val="Meiryo UI"/>
        <family val="3"/>
        <charset val="128"/>
        <scheme val="none"/>
      </font>
      <protection locked="1" hidden="0"/>
    </dxf>
    <dxf>
      <font>
        <b val="0"/>
        <i val="0"/>
        <strike val="0"/>
        <condense val="0"/>
        <extend val="0"/>
        <outline val="0"/>
        <shadow val="0"/>
        <u val="none"/>
        <vertAlign val="baseline"/>
        <sz val="11"/>
        <color theme="1"/>
        <name val="Meiryo UI"/>
        <family val="3"/>
        <charset val="128"/>
        <scheme val="none"/>
      </font>
      <alignment horizontal="general" vertical="top" textRotation="0" wrapText="0" indent="0" justifyLastLine="0" shrinkToFit="0" readingOrder="0"/>
    </dxf>
    <dxf>
      <font>
        <b val="0"/>
        <i val="0"/>
        <strike val="0"/>
        <condense val="0"/>
        <extend val="0"/>
        <outline val="0"/>
        <shadow val="0"/>
        <u val="none"/>
        <vertAlign val="baseline"/>
        <sz val="11"/>
        <color theme="1"/>
        <name val="Meiryo UI"/>
        <family val="3"/>
        <charset val="128"/>
        <scheme val="none"/>
      </font>
      <alignment horizontal="general" vertical="top" textRotation="0" wrapText="0" indent="0" justifyLastLine="0" shrinkToFit="0" readingOrder="0"/>
    </dxf>
    <dxf>
      <font>
        <b val="0"/>
        <i val="0"/>
        <strike val="0"/>
        <condense val="0"/>
        <extend val="0"/>
        <outline val="0"/>
        <shadow val="0"/>
        <u val="none"/>
        <vertAlign val="baseline"/>
        <sz val="11"/>
        <color theme="1"/>
        <name val="Meiryo UI"/>
        <family val="3"/>
        <charset val="128"/>
        <scheme val="none"/>
      </font>
      <alignment horizontal="general" vertical="top" textRotation="0" wrapText="0" indent="0" justifyLastLine="0" shrinkToFit="0" readingOrder="0"/>
    </dxf>
    <dxf>
      <font>
        <b val="0"/>
        <i val="0"/>
        <strike val="0"/>
        <condense val="0"/>
        <extend val="0"/>
        <outline val="0"/>
        <shadow val="0"/>
        <u val="none"/>
        <vertAlign val="baseline"/>
        <sz val="11"/>
        <color theme="1"/>
        <name val="Meiryo UI"/>
        <family val="3"/>
        <charset val="128"/>
        <scheme val="none"/>
      </font>
      <alignment horizontal="general" vertical="top" textRotation="0" wrapText="0" indent="0" justifyLastLine="0" shrinkToFit="0" readingOrder="0"/>
    </dxf>
    <dxf>
      <font>
        <b val="0"/>
        <i val="0"/>
        <strike val="0"/>
        <condense val="0"/>
        <extend val="0"/>
        <outline val="0"/>
        <shadow val="0"/>
        <u val="none"/>
        <vertAlign val="baseline"/>
        <sz val="11"/>
        <color theme="1"/>
        <name val="Meiryo UI"/>
        <family val="3"/>
        <charset val="128"/>
        <scheme val="none"/>
      </font>
      <alignment horizontal="general" vertical="top" textRotation="0" wrapText="0" indent="0" justifyLastLine="0" shrinkToFit="0" readingOrder="0"/>
    </dxf>
    <dxf>
      <font>
        <b val="0"/>
        <i val="0"/>
        <strike val="0"/>
        <condense val="0"/>
        <extend val="0"/>
        <outline val="0"/>
        <shadow val="0"/>
        <u val="none"/>
        <vertAlign val="baseline"/>
        <sz val="11"/>
        <color theme="1"/>
        <name val="Meiryo UI"/>
        <family val="3"/>
        <charset val="128"/>
        <scheme val="none"/>
      </font>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4</xdr:col>
      <xdr:colOff>7167</xdr:colOff>
      <xdr:row>198</xdr:row>
      <xdr:rowOff>32698</xdr:rowOff>
    </xdr:from>
    <xdr:ext cx="8351973" cy="2207582"/>
    <xdr:sp macro="" textlink="">
      <xdr:nvSpPr>
        <xdr:cNvPr id="2" name="テキスト ボックス 1">
          <a:extLst>
            <a:ext uri="{FF2B5EF4-FFF2-40B4-BE49-F238E27FC236}">
              <a16:creationId xmlns:a16="http://schemas.microsoft.com/office/drawing/2014/main" id="{E95452FB-E0C3-4BC9-B11F-C23F04EB16A6}"/>
            </a:ext>
          </a:extLst>
        </xdr:cNvPr>
        <xdr:cNvSpPr txBox="1"/>
      </xdr:nvSpPr>
      <xdr:spPr>
        <a:xfrm>
          <a:off x="4243887" y="84683278"/>
          <a:ext cx="8351973" cy="2207582"/>
        </a:xfrm>
        <a:prstGeom prst="rect">
          <a:avLst/>
        </a:prstGeom>
        <a:solidFill>
          <a:schemeClr val="accent1">
            <a:lumMod val="40000"/>
            <a:lumOff val="6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200" b="0" i="0" u="sng" strike="noStrike">
              <a:solidFill>
                <a:srgbClr val="000000"/>
              </a:solidFill>
              <a:effectLst/>
              <a:latin typeface="Meiryo UI" panose="020B0604030504040204" pitchFamily="50" charset="-128"/>
              <a:ea typeface="Meiryo UI" panose="020B0604030504040204" pitchFamily="50" charset="-128"/>
            </a:rPr>
            <a:t>ヒアリング実施記録</a:t>
          </a:r>
          <a:endParaRPr lang="en-US" altLang="ja-JP" sz="1200" b="0" i="0" u="sng" strike="noStrike">
            <a:solidFill>
              <a:srgbClr val="000000"/>
            </a:solidFill>
            <a:effectLst/>
            <a:latin typeface="Meiryo UI" panose="020B0604030504040204" pitchFamily="50" charset="-128"/>
            <a:ea typeface="Meiryo UI" panose="020B0604030504040204" pitchFamily="50" charset="-128"/>
          </a:endParaRPr>
        </a:p>
        <a:p>
          <a:r>
            <a:rPr lang="ja-JP" altLang="en-US" sz="1200" b="0" i="0" u="none" strike="noStrike">
              <a:solidFill>
                <a:srgbClr val="000000"/>
              </a:solidFill>
              <a:effectLst/>
              <a:latin typeface="Meiryo UI" panose="020B0604030504040204" pitchFamily="50" charset="-128"/>
              <a:ea typeface="Meiryo UI" panose="020B0604030504040204" pitchFamily="50" charset="-128"/>
            </a:rPr>
            <a:t>実施日：</a:t>
          </a:r>
          <a:r>
            <a:rPr lang="en-US" altLang="ja-JP" sz="1200" b="0" i="0" u="none" strike="noStrike">
              <a:solidFill>
                <a:srgbClr val="000000"/>
              </a:solidFill>
              <a:effectLst/>
              <a:latin typeface="Meiryo UI" panose="020B0604030504040204" pitchFamily="50" charset="-128"/>
              <a:ea typeface="Meiryo UI" panose="020B0604030504040204" pitchFamily="50" charset="-128"/>
            </a:rPr>
            <a:t>20yy/mm/dd</a:t>
          </a:r>
          <a:endParaRPr lang="en-US" altLang="ja-JP" sz="1200" b="0" i="0" u="none" strike="noStrike">
            <a:solidFill>
              <a:schemeClr val="tx1"/>
            </a:solidFill>
            <a:effectLst/>
            <a:latin typeface="Meiryo UI" panose="020B0604030504040204" pitchFamily="50" charset="-128"/>
            <a:ea typeface="Meiryo UI" panose="020B0604030504040204" pitchFamily="50" charset="-128"/>
          </a:endParaRPr>
        </a:p>
        <a:p>
          <a:r>
            <a:rPr lang="ja-JP" altLang="en-US" sz="1200" b="0" i="0" u="none" strike="noStrike">
              <a:solidFill>
                <a:srgbClr val="000000"/>
              </a:solidFill>
              <a:effectLst/>
              <a:latin typeface="Meiryo UI" panose="020B0604030504040204" pitchFamily="50" charset="-128"/>
              <a:ea typeface="Meiryo UI" panose="020B0604030504040204" pitchFamily="50" charset="-128"/>
            </a:rPr>
            <a:t>実施時間：</a:t>
          </a:r>
          <a:r>
            <a:rPr lang="en-US" altLang="ja-JP" sz="1200" b="0" i="0" u="none" strike="noStrike">
              <a:solidFill>
                <a:srgbClr val="000000"/>
              </a:solidFill>
              <a:effectLst/>
              <a:latin typeface="Meiryo UI" panose="020B0604030504040204" pitchFamily="50" charset="-128"/>
              <a:ea typeface="Meiryo UI" panose="020B0604030504040204" pitchFamily="50" charset="-128"/>
            </a:rPr>
            <a:t>00:00</a:t>
          </a:r>
          <a:r>
            <a:rPr lang="ja-JP" altLang="en-US" sz="1200" b="0" i="0" u="none" strike="noStrike">
              <a:solidFill>
                <a:srgbClr val="000000"/>
              </a:solidFill>
              <a:effectLst/>
              <a:latin typeface="Meiryo UI" panose="020B0604030504040204" pitchFamily="50" charset="-128"/>
              <a:ea typeface="Meiryo UI" panose="020B0604030504040204" pitchFamily="50" charset="-128"/>
            </a:rPr>
            <a:t>～</a:t>
          </a:r>
          <a:r>
            <a:rPr lang="en-US" altLang="ja-JP" sz="1200" b="0" i="0" u="none" strike="noStrike">
              <a:solidFill>
                <a:srgbClr val="000000"/>
              </a:solidFill>
              <a:effectLst/>
              <a:latin typeface="Meiryo UI" panose="020B0604030504040204" pitchFamily="50" charset="-128"/>
              <a:ea typeface="Meiryo UI" panose="020B0604030504040204" pitchFamily="50" charset="-128"/>
            </a:rPr>
            <a:t>00:00</a:t>
          </a:r>
        </a:p>
        <a:p>
          <a:r>
            <a:rPr lang="ja-JP" altLang="en-US" sz="1200" b="0" i="0" u="none" strike="noStrike">
              <a:solidFill>
                <a:srgbClr val="000000"/>
              </a:solidFill>
              <a:effectLst/>
              <a:latin typeface="Meiryo UI" panose="020B0604030504040204" pitchFamily="50" charset="-128"/>
              <a:ea typeface="Meiryo UI" panose="020B0604030504040204" pitchFamily="50" charset="-128"/>
            </a:rPr>
            <a:t>開催場所：</a:t>
          </a:r>
          <a:endParaRPr lang="en-US" altLang="ja-JP" sz="1200" b="0" i="0" u="none" strike="noStrike">
            <a:solidFill>
              <a:srgbClr val="000000"/>
            </a:solidFill>
            <a:effectLst/>
            <a:latin typeface="Meiryo UI" panose="020B0604030504040204" pitchFamily="50" charset="-128"/>
            <a:ea typeface="Meiryo UI" panose="020B0604030504040204" pitchFamily="50" charset="-128"/>
          </a:endParaRPr>
        </a:p>
        <a:p>
          <a:r>
            <a:rPr lang="ja-JP" altLang="en-US" sz="1200" b="0" i="0" u="none" strike="noStrike">
              <a:solidFill>
                <a:srgbClr val="000000"/>
              </a:solidFill>
              <a:effectLst/>
              <a:latin typeface="Meiryo UI" panose="020B0604030504040204" pitchFamily="50" charset="-128"/>
              <a:ea typeface="Meiryo UI" panose="020B0604030504040204" pitchFamily="50" charset="-128"/>
            </a:rPr>
            <a:t>実施方法：□</a:t>
          </a:r>
          <a:r>
            <a:rPr lang="en-US" altLang="ja-JP" sz="1200" b="0" i="0" u="none" strike="noStrike">
              <a:solidFill>
                <a:srgbClr val="000000"/>
              </a:solidFill>
              <a:effectLst/>
              <a:latin typeface="Meiryo UI" panose="020B0604030504040204" pitchFamily="50" charset="-128"/>
              <a:ea typeface="Meiryo UI" panose="020B0604030504040204" pitchFamily="50" charset="-128"/>
            </a:rPr>
            <a:t>Web</a:t>
          </a:r>
          <a:r>
            <a:rPr lang="ja-JP" altLang="en-US" sz="1200" b="0" i="0" u="none" strike="noStrike">
              <a:solidFill>
                <a:srgbClr val="000000"/>
              </a:solidFill>
              <a:effectLst/>
              <a:latin typeface="Meiryo UI" panose="020B0604030504040204" pitchFamily="50" charset="-128"/>
              <a:ea typeface="Meiryo UI" panose="020B0604030504040204" pitchFamily="50" charset="-128"/>
            </a:rPr>
            <a:t>　□対面</a:t>
          </a:r>
          <a:endParaRPr lang="en-US" altLang="ja-JP" sz="1200" b="0" i="0" u="none" strike="noStrike">
            <a:solidFill>
              <a:srgbClr val="000000"/>
            </a:solidFill>
            <a:effectLst/>
            <a:latin typeface="Meiryo UI" panose="020B0604030504040204" pitchFamily="50" charset="-128"/>
            <a:ea typeface="Meiryo UI" panose="020B0604030504040204" pitchFamily="50" charset="-128"/>
          </a:endParaRPr>
        </a:p>
        <a:p>
          <a:r>
            <a:rPr lang="ja-JP" altLang="en-US" sz="1200" b="0" i="0" u="none" strike="noStrike">
              <a:solidFill>
                <a:srgbClr val="000000"/>
              </a:solidFill>
              <a:effectLst/>
              <a:latin typeface="Meiryo UI" panose="020B0604030504040204" pitchFamily="50" charset="-128"/>
              <a:ea typeface="Meiryo UI" panose="020B0604030504040204" pitchFamily="50" charset="-128"/>
            </a:rPr>
            <a:t>出席者（所属・氏名）</a:t>
          </a:r>
          <a:endParaRPr lang="en-US" altLang="ja-JP" sz="1200" b="0" i="0" u="none" strike="noStrike">
            <a:solidFill>
              <a:srgbClr val="000000"/>
            </a:solidFill>
            <a:effectLst/>
            <a:latin typeface="Meiryo UI" panose="020B0604030504040204" pitchFamily="50" charset="-128"/>
            <a:ea typeface="Meiryo UI" panose="020B0604030504040204" pitchFamily="50" charset="-128"/>
          </a:endParaRPr>
        </a:p>
        <a:p>
          <a:r>
            <a:rPr kumimoji="0" lang="ja-JP" altLang="en-US" sz="1200" b="0" i="0" u="none" strike="noStrike" kern="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・依頼者担当者：</a:t>
          </a:r>
          <a:endParaRPr kumimoji="0" lang="en-US" altLang="ja-JP" sz="1200" b="0" i="0" u="none" strike="noStrike" kern="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endParaRPr>
        </a:p>
        <a:p>
          <a:r>
            <a:rPr kumimoji="0" lang="ja-JP" altLang="en-US" sz="1200" b="0" i="0" u="none" strike="noStrike" kern="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・院内関係者：</a:t>
          </a:r>
          <a:endParaRPr lang="en-US" altLang="ja-JP" sz="1200">
            <a:latin typeface="Meiryo UI" panose="020B0604030504040204" pitchFamily="50" charset="-128"/>
            <a:ea typeface="Meiryo UI" panose="020B0604030504040204" pitchFamily="50" charset="-128"/>
          </a:endParaRPr>
        </a:p>
      </xdr:txBody>
    </xdr:sp>
    <xdr:clientData/>
  </xdr:oneCellAnchor>
  <xdr:oneCellAnchor>
    <xdr:from>
      <xdr:col>0</xdr:col>
      <xdr:colOff>45267</xdr:colOff>
      <xdr:row>198</xdr:row>
      <xdr:rowOff>55558</xdr:rowOff>
    </xdr:from>
    <xdr:ext cx="4145733" cy="1110302"/>
    <xdr:sp macro="" textlink="">
      <xdr:nvSpPr>
        <xdr:cNvPr id="3" name="テキスト ボックス 2">
          <a:extLst>
            <a:ext uri="{FF2B5EF4-FFF2-40B4-BE49-F238E27FC236}">
              <a16:creationId xmlns:a16="http://schemas.microsoft.com/office/drawing/2014/main" id="{14E652D8-F88E-4E30-B9A9-EC6717F845FD}"/>
            </a:ext>
          </a:extLst>
        </xdr:cNvPr>
        <xdr:cNvSpPr txBox="1"/>
      </xdr:nvSpPr>
      <xdr:spPr>
        <a:xfrm>
          <a:off x="45267" y="83928898"/>
          <a:ext cx="4145733" cy="11103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200" b="0" i="0" u="sng" strike="noStrike">
              <a:solidFill>
                <a:srgbClr val="000000"/>
              </a:solidFill>
              <a:effectLst/>
              <a:latin typeface="Meiryo UI" panose="020B0604030504040204" pitchFamily="50" charset="-128"/>
              <a:ea typeface="Meiryo UI" panose="020B0604030504040204" pitchFamily="50" charset="-128"/>
            </a:rPr>
            <a:t>各部門担当者連絡先</a:t>
          </a:r>
        </a:p>
        <a:p>
          <a:r>
            <a:rPr lang="ja-JP" altLang="en-US" sz="1200" b="0" i="0" u="none" strike="noStrike">
              <a:solidFill>
                <a:srgbClr val="000000"/>
              </a:solidFill>
              <a:effectLst/>
              <a:latin typeface="Meiryo UI" panose="020B0604030504040204" pitchFamily="50" charset="-128"/>
              <a:ea typeface="Meiryo UI" panose="020B0604030504040204" pitchFamily="50" charset="-128"/>
            </a:rPr>
            <a:t>臨床検査部：内線</a:t>
          </a:r>
          <a:r>
            <a:rPr lang="en-US" altLang="ja-JP" sz="1200" b="0" i="0" u="none" strike="noStrike">
              <a:solidFill>
                <a:srgbClr val="000000"/>
              </a:solidFill>
              <a:effectLst/>
              <a:latin typeface="Meiryo UI" panose="020B0604030504040204" pitchFamily="50" charset="-128"/>
              <a:ea typeface="Meiryo UI" panose="020B0604030504040204" pitchFamily="50" charset="-128"/>
            </a:rPr>
            <a:t>6330</a:t>
          </a:r>
        </a:p>
        <a:p>
          <a:r>
            <a:rPr lang="ja-JP" altLang="en-US" sz="1200" b="0" i="0" u="none" strike="noStrike">
              <a:solidFill>
                <a:srgbClr val="000000"/>
              </a:solidFill>
              <a:effectLst/>
              <a:latin typeface="Meiryo UI" panose="020B0604030504040204" pitchFamily="50" charset="-128"/>
              <a:ea typeface="Meiryo UI" panose="020B0604030504040204" pitchFamily="50" charset="-128"/>
            </a:rPr>
            <a:t>放射線部：内線</a:t>
          </a:r>
          <a:r>
            <a:rPr lang="en-US" altLang="ja-JP" sz="1200" b="0" i="0" u="none" strike="noStrike">
              <a:solidFill>
                <a:srgbClr val="000000"/>
              </a:solidFill>
              <a:effectLst/>
              <a:latin typeface="Meiryo UI" panose="020B0604030504040204" pitchFamily="50" charset="-128"/>
              <a:ea typeface="Meiryo UI" panose="020B0604030504040204" pitchFamily="50" charset="-128"/>
            </a:rPr>
            <a:t>6438</a:t>
          </a:r>
        </a:p>
        <a:p>
          <a:r>
            <a:rPr lang="ja-JP" altLang="en-US" sz="1200" b="0" i="0" u="none" strike="noStrike">
              <a:solidFill>
                <a:srgbClr val="000000"/>
              </a:solidFill>
              <a:effectLst/>
              <a:latin typeface="Meiryo UI" panose="020B0604030504040204" pitchFamily="50" charset="-128"/>
              <a:ea typeface="Meiryo UI" panose="020B0604030504040204" pitchFamily="50" charset="-128"/>
            </a:rPr>
            <a:t>薬剤部・治験薬管理担当：内線</a:t>
          </a:r>
          <a:r>
            <a:rPr lang="en-US" altLang="ja-JP" sz="1200" b="0" i="0" u="none" strike="noStrike">
              <a:solidFill>
                <a:srgbClr val="000000"/>
              </a:solidFill>
              <a:effectLst/>
              <a:latin typeface="Meiryo UI" panose="020B0604030504040204" pitchFamily="50" charset="-128"/>
              <a:ea typeface="Meiryo UI" panose="020B0604030504040204" pitchFamily="50" charset="-128"/>
            </a:rPr>
            <a:t>2862</a:t>
          </a:r>
        </a:p>
        <a:p>
          <a:endParaRPr lang="en-US" altLang="ja-JP" sz="1200">
            <a:latin typeface="Meiryo UI" panose="020B0604030504040204" pitchFamily="50" charset="-128"/>
            <a:ea typeface="Meiryo UI" panose="020B0604030504040204" pitchFamily="50" charset="-128"/>
          </a:endParaRPr>
        </a:p>
      </xdr:txBody>
    </xdr:sp>
    <xdr:clientData/>
  </xdr:oneCellAnchor>
  <xdr:twoCellAnchor>
    <xdr:from>
      <xdr:col>1</xdr:col>
      <xdr:colOff>3175</xdr:colOff>
      <xdr:row>0</xdr:row>
      <xdr:rowOff>3175</xdr:rowOff>
    </xdr:from>
    <xdr:to>
      <xdr:col>1</xdr:col>
      <xdr:colOff>66675</xdr:colOff>
      <xdr:row>0</xdr:row>
      <xdr:rowOff>105767</xdr:rowOff>
    </xdr:to>
    <xdr:sp macro="" textlink="">
      <xdr:nvSpPr>
        <xdr:cNvPr id="4" name="テキスト ボックス 3">
          <a:extLst>
            <a:ext uri="{FF2B5EF4-FFF2-40B4-BE49-F238E27FC236}">
              <a16:creationId xmlns:a16="http://schemas.microsoft.com/office/drawing/2014/main" id="{944FC66A-A6A6-5863-F434-44CF83DDED0A}"/>
            </a:ext>
          </a:extLst>
        </xdr:cNvPr>
        <xdr:cNvSpPr txBox="1"/>
      </xdr:nvSpPr>
      <xdr:spPr>
        <a:xfrm>
          <a:off x="66611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kumimoji="1" lang="en-US" altLang="ja-JP" sz="100">
              <a:latin typeface="ZWAdobeF" pitchFamily="2" charset="0"/>
            </a:rPr>
            <a:t>X3A0T</a:t>
          </a:r>
          <a:endParaRPr kumimoji="1" lang="ja-JP" altLang="en-US" sz="100">
            <a:latin typeface="ZWAdobeF" pitchFamily="2"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3175</xdr:colOff>
      <xdr:row>0</xdr:row>
      <xdr:rowOff>3175</xdr:rowOff>
    </xdr:from>
    <xdr:to>
      <xdr:col>1</xdr:col>
      <xdr:colOff>66675</xdr:colOff>
      <xdr:row>0</xdr:row>
      <xdr:rowOff>105767</xdr:rowOff>
    </xdr:to>
    <xdr:sp macro="" textlink="">
      <xdr:nvSpPr>
        <xdr:cNvPr id="2" name="テキスト ボックス 1">
          <a:extLst>
            <a:ext uri="{FF2B5EF4-FFF2-40B4-BE49-F238E27FC236}">
              <a16:creationId xmlns:a16="http://schemas.microsoft.com/office/drawing/2014/main" id="{3A26F7B9-95A6-2E40-5D39-01C4851DC279}"/>
            </a:ext>
          </a:extLst>
        </xdr:cNvPr>
        <xdr:cNvSpPr txBox="1"/>
      </xdr:nvSpPr>
      <xdr:spPr>
        <a:xfrm>
          <a:off x="66611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kumimoji="1" lang="en-US" altLang="ja-JP" sz="100">
              <a:latin typeface="ZWAdobeF" pitchFamily="2" charset="0"/>
            </a:rPr>
            <a:t>X4A0T</a:t>
          </a:r>
          <a:endParaRPr kumimoji="1" lang="ja-JP" altLang="en-US" sz="100">
            <a:latin typeface="ZWAdobeF" pitchFamily="2"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3175</xdr:colOff>
      <xdr:row>0</xdr:row>
      <xdr:rowOff>3175</xdr:rowOff>
    </xdr:from>
    <xdr:to>
      <xdr:col>2</xdr:col>
      <xdr:colOff>66675</xdr:colOff>
      <xdr:row>0</xdr:row>
      <xdr:rowOff>105767</xdr:rowOff>
    </xdr:to>
    <xdr:sp macro="" textlink="">
      <xdr:nvSpPr>
        <xdr:cNvPr id="2" name="テキスト ボックス 1">
          <a:extLst>
            <a:ext uri="{FF2B5EF4-FFF2-40B4-BE49-F238E27FC236}">
              <a16:creationId xmlns:a16="http://schemas.microsoft.com/office/drawing/2014/main" id="{267CEE98-24C2-E79C-21C3-C685294F0B23}"/>
            </a:ext>
          </a:extLst>
        </xdr:cNvPr>
        <xdr:cNvSpPr txBox="1"/>
      </xdr:nvSpPr>
      <xdr:spPr>
        <a:xfrm>
          <a:off x="201485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kumimoji="1" lang="en-US" altLang="ja-JP" sz="100">
              <a:latin typeface="ZWAdobeF" pitchFamily="2" charset="0"/>
            </a:rPr>
            <a:t>X5A0T</a:t>
          </a:r>
          <a:endParaRPr kumimoji="1" lang="ja-JP" altLang="en-US" sz="100">
            <a:latin typeface="ZWAdobeF" pitchFamily="2"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テキスト ボックス 1">
          <a:extLst>
            <a:ext uri="{FF2B5EF4-FFF2-40B4-BE49-F238E27FC236}">
              <a16:creationId xmlns:a16="http://schemas.microsoft.com/office/drawing/2014/main" id="{45BDE5B6-113E-C082-5C89-0EDFC116482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kumimoji="1" lang="en-US" altLang="ja-JP" sz="100">
              <a:latin typeface="ZWAdobeF" pitchFamily="2" charset="0"/>
            </a:rPr>
            <a:t>X8A0T</a:t>
          </a:r>
          <a:endParaRPr kumimoji="1" lang="ja-JP" altLang="en-US" sz="100">
            <a:latin typeface="ZWAdobeF" pitchFamily="2"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テキスト ボックス 1">
          <a:extLst>
            <a:ext uri="{FF2B5EF4-FFF2-40B4-BE49-F238E27FC236}">
              <a16:creationId xmlns:a16="http://schemas.microsoft.com/office/drawing/2014/main" id="{DEDF69A1-5508-31AC-34E9-9EC7E6BEECE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kumimoji="1" lang="en-US" altLang="ja-JP" sz="100">
              <a:latin typeface="ZWAdobeF" pitchFamily="2" charset="0"/>
            </a:rPr>
            <a:t>X9A0T</a:t>
          </a:r>
          <a:endParaRPr kumimoji="1" lang="ja-JP" altLang="en-US" sz="100">
            <a:latin typeface="ZWAdobeF" pitchFamily="2"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テキスト ボックス 1">
          <a:extLst>
            <a:ext uri="{FF2B5EF4-FFF2-40B4-BE49-F238E27FC236}">
              <a16:creationId xmlns:a16="http://schemas.microsoft.com/office/drawing/2014/main" id="{3593464A-FE58-4641-10FF-7C1E4261268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kumimoji="1" lang="en-US" altLang="ja-JP" sz="100">
              <a:latin typeface="ZWAdobeF" pitchFamily="2" charset="0"/>
            </a:rPr>
            <a:t>X10A0T</a:t>
          </a:r>
          <a:endParaRPr kumimoji="1" lang="ja-JP" altLang="en-US" sz="100">
            <a:latin typeface="ZWAdobeF" pitchFamily="2"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テキスト ボックス 1">
          <a:extLst>
            <a:ext uri="{FF2B5EF4-FFF2-40B4-BE49-F238E27FC236}">
              <a16:creationId xmlns:a16="http://schemas.microsoft.com/office/drawing/2014/main" id="{39938547-A467-C1F5-948A-255DC7B810D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kumimoji="1" lang="en-US" altLang="ja-JP" sz="100">
              <a:latin typeface="ZWAdobeF" pitchFamily="2" charset="0"/>
            </a:rPr>
            <a:t>X11A0T</a:t>
          </a:r>
          <a:endParaRPr kumimoji="1" lang="ja-JP" altLang="en-US" sz="100">
            <a:latin typeface="ZWAdobeF" pitchFamily="2"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4393BC0-F6C4-4EC3-9A26-1FF8E189F9AC}" name="テーブル3" displayName="テーブル3" ref="B5:E13" totalsRowShown="0" headerRowDxfId="95" dataDxfId="94">
  <autoFilter ref="B5:E13" xr:uid="{04393BC0-F6C4-4EC3-9A26-1FF8E189F9AC}"/>
  <tableColumns count="4">
    <tableColumn id="1" xr3:uid="{D54D653D-010D-46A3-BA9D-7BEA463147B5}" name="作成日・改訂日" dataDxfId="93"/>
    <tableColumn id="2" xr3:uid="{3A12474A-DDD0-4DA1-89AD-D58FB2CC3F2D}" name="版数" dataDxfId="92"/>
    <tableColumn id="3" xr3:uid="{9DF07FF6-F198-4A0E-8229-358468F14101}" name="改訂箇所" dataDxfId="91"/>
    <tableColumn id="4" xr3:uid="{316DED16-2D5D-4854-9210-B2020CC72286}" name="改訂内容" dataDxfId="90"/>
  </tableColumns>
  <tableStyleInfo name="TableStyleLight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FBC2FC9-5854-44FD-9FC3-1E46E14AA426}" name="テーブル2" displayName="テーブル2" ref="A3:K197" totalsRowShown="0" headerRowDxfId="89" dataDxfId="87" headerRowBorderDxfId="88" tableBorderDxfId="86" totalsRowBorderDxfId="85">
  <autoFilter ref="A3:K197" xr:uid="{3FBC2FC9-5854-44FD-9FC3-1E46E14AA426}"/>
  <tableColumns count="11">
    <tableColumn id="1" xr3:uid="{641593FA-C952-4C08-AD35-0372054B4A19}" name="No." dataDxfId="84"/>
    <tableColumn id="2" xr3:uid="{C1E68891-9C8C-4502-B081-C386B2A4047F}" name="大分類" dataDxfId="83"/>
    <tableColumn id="3" xr3:uid="{083645CC-E191-45D2-A6C4-2835FD59E09E}" name="中分類" dataDxfId="82"/>
    <tableColumn id="4" xr3:uid="{693584AD-5E9E-461C-9F8D-8801BF6BF55F}" name="小分類" dataDxfId="81"/>
    <tableColumn id="5" xr3:uid="{5B4AD2FC-C3F6-419D-A961-0F918700C53E}" name="リストから回答を選択" dataDxfId="80"/>
    <tableColumn id="6" xr3:uid="{B588A8EC-7DB4-4972-90D8-7AA84B1FA875}" name="入力欄" dataDxfId="79"/>
    <tableColumn id="7" xr3:uid="{C72CE29E-8976-4F5A-A280-D116FD43BE97}" name="回答状況" dataDxfId="78"/>
    <tableColumn id="9" xr3:uid="{4DD1F372-8DF1-4DE8-A645-A6CBDF3F278E}" name="備考" dataDxfId="77"/>
    <tableColumn id="8" xr3:uid="{D2EEE8A2-8316-4ADB-8179-359F01C7C803}" name="設問No." dataDxfId="76">
      <calculatedColumnFormula>テーブル2[[#This Row],[No.]]</calculatedColumnFormula>
    </tableColumn>
    <tableColumn id="11" xr3:uid="{F242233F-919F-4A1B-BAFE-4FADDF9D08F8}" name="中分類項目のカウント" dataDxfId="75">
      <calculatedColumnFormula>COUNTIF(C:C,テーブル2[[#This Row],[中分類]])</calculatedColumnFormula>
    </tableColumn>
    <tableColumn id="10" xr3:uid="{55D0336A-5676-4121-B3D5-95D4CA175956}" name="小分類項目のカウント" dataDxfId="74">
      <calculatedColumnFormula>COUNTIF(D:D,テーブル2[[#This Row],[小分類]])</calculatedColumnFormula>
    </tableColumn>
  </tableColumns>
  <tableStyleInfo name="TableStyleLight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8217850-BDF1-40D2-9D79-7C3DC4318C74}" name="テーブル5" displayName="テーブル5" ref="A3:K13" totalsRowShown="0" headerRowDxfId="73" dataDxfId="72">
  <autoFilter ref="A3:K13" xr:uid="{78217850-BDF1-40D2-9D79-7C3DC4318C74}"/>
  <tableColumns count="11">
    <tableColumn id="1" xr3:uid="{9A6765CC-0CB7-4CB6-B953-1AFF816661DE}" name="No." dataDxfId="71"/>
    <tableColumn id="2" xr3:uid="{30A5BFDC-5D12-4414-B0D6-8DE7A911FFD8}" name="治験使用薬" dataDxfId="70"/>
    <tableColumn id="3" xr3:uid="{AAC9484E-9923-4363-8DF7-20A56AD76999}" name="種類" dataDxfId="69"/>
    <tableColumn id="4" xr3:uid="{6FC2800F-3DC3-4538-8DE4-7B8BB56AD205}" name="名称" dataDxfId="68"/>
    <tableColumn id="5" xr3:uid="{30854F11-2F7A-4F62-9C21-6873EA767E98}" name="規格" dataDxfId="67"/>
    <tableColumn id="6" xr3:uid="{AEE807F9-4770-4CAC-8384-E556B2E6B2F2}" name="剤形" dataDxfId="66"/>
    <tableColumn id="7" xr3:uid="{FE49D31F-B596-42B7-BFAC-7651D8EB08D5}" name="保管温度" dataDxfId="65"/>
    <tableColumn id="8" xr3:uid="{A343D777-CA45-4B78-ABBC-3564D5179767}" name="種目(予定を含む)" dataDxfId="64"/>
    <tableColumn id="11" xr3:uid="{3624BCCF-A18B-4D97-81DC-A44E28620041}" name="生物由来原料" dataDxfId="63"/>
    <tableColumn id="9" xr3:uid="{690B507C-3CDA-433F-A4F9-F8D0A3DF46B5}" name="依頼者提供" dataDxfId="62"/>
    <tableColumn id="10" xr3:uid="{A4160AF4-4A49-4E25-932F-3B05BBF67DD2}" name="備考" dataDxfId="61"/>
  </tableColumns>
  <tableStyleInfo name="TableStyleLight1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444A5C4-11C1-434E-958E-45567B79D025}" name="テーブル1" displayName="テーブル1" ref="A2:AP63" totalsRowShown="0" headerRowDxfId="60" dataDxfId="59">
  <autoFilter ref="A2:AP63" xr:uid="{A444A5C4-11C1-434E-958E-45567B79D025}"/>
  <tableColumns count="42">
    <tableColumn id="1" xr3:uid="{7C842E67-6A9A-4C17-9145-2AD507A32016}" name="No.／列" dataDxfId="58">
      <calculatedColumnFormula>VLOOKUP(B:B,ヒアリングシート!D:I,6,FALSE)</calculatedColumnFormula>
    </tableColumn>
    <tableColumn id="2" xr3:uid="{7C458452-4642-4C26-A04F-496B692FDA01}" name="設問_小分類" dataDxfId="57"/>
    <tableColumn id="3" xr3:uid="{6DF67A5B-35CD-4601-AFCC-488D18600F89}" name="既定" dataDxfId="56"/>
    <tableColumn id="4" xr3:uid="{9C41E4E9-9977-4933-B0CD-1B49C807DA79}" name="選択肢1" dataDxfId="55"/>
    <tableColumn id="5" xr3:uid="{0D96B322-7A66-4C99-A3E0-C10E314775A1}" name="選択肢2" dataDxfId="54"/>
    <tableColumn id="6" xr3:uid="{25612952-BFCA-4AB2-B191-1E3C9068051E}" name="選択肢3" dataDxfId="53"/>
    <tableColumn id="7" xr3:uid="{0A4A0ABC-A27C-4CE0-BB9A-07FAD7834B7D}" name="選択肢4" dataDxfId="52"/>
    <tableColumn id="8" xr3:uid="{070FE2ED-E6FF-48CA-A94B-492B56573B81}" name="選択肢5" dataDxfId="51"/>
    <tableColumn id="9" xr3:uid="{8E494AEE-ED4C-4DA7-A4A8-3AFAF73D0A34}" name="選択肢6" dataDxfId="50"/>
    <tableColumn id="10" xr3:uid="{54C3EC97-2F3F-48A9-B4DC-E60BDB714C4F}" name="選択肢7" dataDxfId="49"/>
    <tableColumn id="11" xr3:uid="{F94A59A2-C2F9-4ECB-8547-EC8CD28765A6}" name="選択肢8" dataDxfId="48"/>
    <tableColumn id="12" xr3:uid="{8C835F7D-01D6-4117-9D79-9C9A3A51B6B3}" name="選択肢9" dataDxfId="47"/>
    <tableColumn id="13" xr3:uid="{8784587B-1E54-422F-8425-FDAAE1978E3B}" name="選択肢10" dataDxfId="46"/>
    <tableColumn id="14" xr3:uid="{BCE3D462-39B1-4590-90E2-EE48F55E65C7}" name="選択肢11" dataDxfId="45"/>
    <tableColumn id="15" xr3:uid="{8E5CB471-FB3D-4690-8CF5-5817F75C3097}" name="選択肢12" dataDxfId="44"/>
    <tableColumn id="16" xr3:uid="{1DD4D761-F49A-48BE-BDCE-E191BD396AD6}" name="選択肢13" dataDxfId="43"/>
    <tableColumn id="17" xr3:uid="{4C24BF4B-CE27-4032-BDA7-DF17C7B05EAD}" name="選択肢14" dataDxfId="42"/>
    <tableColumn id="18" xr3:uid="{2CC03AA5-85D6-4CE2-B8B0-E6AD14DFF5CC}" name="選択肢15" dataDxfId="41"/>
    <tableColumn id="19" xr3:uid="{550C1EE1-EE0A-4246-BCC1-C397A3EA85D8}" name="選択肢16" dataDxfId="40"/>
    <tableColumn id="20" xr3:uid="{01857FB1-FC8F-442D-8490-93D3B5AB3B53}" name="選択肢17" dataDxfId="39"/>
    <tableColumn id="21" xr3:uid="{3F9FFE38-7C26-4037-A8CB-C87AAE8A9120}" name="選択肢18" dataDxfId="38"/>
    <tableColumn id="22" xr3:uid="{CA75E79D-E2EA-4CB5-969B-8840A00CD7E1}" name="選択肢19" dataDxfId="37"/>
    <tableColumn id="23" xr3:uid="{B6114C65-65E5-4727-9F2A-B3BB0708790F}" name="選択肢20" dataDxfId="36"/>
    <tableColumn id="24" xr3:uid="{D33131EF-01D9-4996-8A1C-2CAABD786B01}" name="選択肢21" dataDxfId="35"/>
    <tableColumn id="25" xr3:uid="{CE46F923-2C05-4059-A0F5-72512DA855ED}" name="選択肢22" dataDxfId="34"/>
    <tableColumn id="26" xr3:uid="{655B2560-C24E-45E7-9DCE-27452E253F12}" name="選択肢23" dataDxfId="33"/>
    <tableColumn id="27" xr3:uid="{D35F0084-9A3E-4570-8CC4-FE0E31692616}" name="選択肢24" dataDxfId="32"/>
    <tableColumn id="28" xr3:uid="{EAE27856-CE4F-4234-BD8D-6930E9091009}" name="選択肢25" dataDxfId="31"/>
    <tableColumn id="29" xr3:uid="{B639B8C0-1F6A-4069-A5BB-73D1FD6D3E83}" name="選択肢26" dataDxfId="30"/>
    <tableColumn id="30" xr3:uid="{0E02ED3C-F8DA-426C-994A-7FF185CC7212}" name="選択肢27" dataDxfId="29"/>
    <tableColumn id="31" xr3:uid="{DDAC95B6-DBAE-4D46-875D-BA1E023FD78D}" name="選択肢28" dataDxfId="28"/>
    <tableColumn id="32" xr3:uid="{FBFA84F0-062F-438D-8A4A-1FF4DF3C06D5}" name="選択肢29" dataDxfId="27"/>
    <tableColumn id="33" xr3:uid="{9E805C41-50F7-4B16-AF7D-4897588BDBB4}" name="選択肢30" dataDxfId="26"/>
    <tableColumn id="34" xr3:uid="{FA5EB57C-7EE1-46FE-AA3D-B2777F8C5EE4}" name="選択肢31" dataDxfId="25"/>
    <tableColumn id="35" xr3:uid="{017513DA-7A9B-4FF3-A8DC-E4D0F0442C42}" name="選択肢32" dataDxfId="24"/>
    <tableColumn id="36" xr3:uid="{133B786F-74F2-45E3-A2AA-3279AF419C29}" name="選択肢33" dataDxfId="23"/>
    <tableColumn id="37" xr3:uid="{1E80C1DD-04E4-476D-B547-7AF464BB14AC}" name="選択肢34" dataDxfId="22"/>
    <tableColumn id="38" xr3:uid="{91BE40C9-145A-437D-82D7-38EE716DEC73}" name="選択肢35" dataDxfId="21"/>
    <tableColumn id="39" xr3:uid="{6BE99422-EC75-44C6-9073-18EF0175CE78}" name="選択肢36" dataDxfId="20"/>
    <tableColumn id="40" xr3:uid="{BC82BB64-6038-42FC-9653-23EAC6FFE49C}" name="選択肢37" dataDxfId="19"/>
    <tableColumn id="41" xr3:uid="{2C92D67D-541D-4995-9288-B44E8A1A1A2D}" name="選択肢38" dataDxfId="18"/>
    <tableColumn id="42" xr3:uid="{40481639-7E1C-43CA-A57A-8179206C87C1}" name="選択肢39" dataDxfId="17"/>
  </tableColumns>
  <tableStyleInfo name="TableStyleLight15"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C9C662D-DD43-418B-809D-B03D95468FB3}" name="テーブル47" displayName="テーブル47" ref="A2:C22" totalsRowShown="0" headerRowDxfId="16" dataDxfId="15">
  <autoFilter ref="A2:C22" xr:uid="{4F3365E2-FE0A-425B-B74C-EE7DD4F4FEDF}"/>
  <tableColumns count="3">
    <tableColumn id="5" xr3:uid="{8B2D5135-E9D9-474A-B80C-F1D05B4998C9}" name="列1" dataDxfId="14"/>
    <tableColumn id="2" xr3:uid="{5E8C86F5-2F32-4A09-A709-DA227072FFCF}" name="項目" dataDxfId="13"/>
    <tableColumn id="3" xr3:uid="{22291136-9AC6-4403-A9DE-B2ABACA26899}" name="内容" dataDxfId="12"/>
  </tableColumns>
  <tableStyleInfo name="TableStyleLight14"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F3365E2-FE0A-425B-B74C-EE7DD4F4FEDF}" name="テーブル4" displayName="テーブル4" ref="A4:D21" totalsRowShown="0" headerRowDxfId="11" dataDxfId="10">
  <autoFilter ref="A4:D21" xr:uid="{4F3365E2-FE0A-425B-B74C-EE7DD4F4FEDF}"/>
  <tableColumns count="4">
    <tableColumn id="1" xr3:uid="{7C438517-D258-4679-82AB-93C89DA6BDC7}" name="No." dataDxfId="9"/>
    <tableColumn id="2" xr3:uid="{BA365017-25E4-48D3-80C7-8219913D8F85}" name="項目" dataDxfId="8"/>
    <tableColumn id="3" xr3:uid="{92EB4D13-F5BF-49F3-AF0B-DE2B5AEA6124}" name="内容" dataDxfId="7"/>
    <tableColumn id="4" xr3:uid="{5D236DE9-4AA8-419C-BACC-6823F6D795DC}" name="資料参照先" dataDxfId="6"/>
  </tableColumns>
  <tableStyleInfo name="TableStyleLight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5D870B6-460F-46D4-858E-0E3FBA46D5B1}" name="テーブル7" displayName="テーブル7" ref="B9:F34" totalsRowShown="0" dataDxfId="5">
  <autoFilter ref="B9:F34" xr:uid="{C5D870B6-460F-46D4-858E-0E3FBA46D5B1}"/>
  <tableColumns count="5">
    <tableColumn id="1" xr3:uid="{2B0384BF-94C1-4ACC-A1D1-1B792EDDE731}" name="添付資料No." dataDxfId="4"/>
    <tableColumn id="2" xr3:uid="{D4DBDE43-A480-4F90-BFED-94E01F7D8BA1}" name="枝番" dataDxfId="3"/>
    <tableColumn id="3" xr3:uid="{55C3274B-2801-4C25-AA89-FA0BC050D9B3}" name="申請書類及び審査対象資料" dataDxfId="2"/>
    <tableColumn id="4" xr3:uid="{0BE720BA-0625-490D-9F73-D2086C6CE172}" name="書式番号" dataDxfId="1"/>
    <tableColumn id="7" xr3:uid="{C0454DDC-A977-49A1-9CDF-32BB34B1B951}" name="備考" dataDxfId="0"/>
  </tableColumns>
  <tableStyleInfo name="TableStyleLight11"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user.yokohama-cu.ac.jp/~ynext/trial/iraisha_chiken_youshiki/" TargetMode="External"/><Relationship Id="rId1" Type="http://schemas.openxmlformats.org/officeDocument/2006/relationships/hyperlink" Target="https://www-user.yokohama-cu.ac.jp/~ynext/trial/irb_gijiroku/" TargetMode="External"/><Relationship Id="rId5" Type="http://schemas.openxmlformats.org/officeDocument/2006/relationships/table" Target="../tables/table7.xml"/><Relationship Id="rId4"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3" Type="http://schemas.openxmlformats.org/officeDocument/2006/relationships/hyperlink" Target="https://www-user.yokohama-cu.ac.jp/~ynext/trial/iraisha_chiken_youshiki/" TargetMode="External"/><Relationship Id="rId7" Type="http://schemas.openxmlformats.org/officeDocument/2006/relationships/drawing" Target="../drawings/drawing6.xml"/><Relationship Id="rId2" Type="http://schemas.openxmlformats.org/officeDocument/2006/relationships/hyperlink" Target="https://www-user.yokohama-cu.ac.jp/~ynext/trial/iraisha_chiken_youshiki/" TargetMode="External"/><Relationship Id="rId1" Type="http://schemas.openxmlformats.org/officeDocument/2006/relationships/hyperlink" Target="https://www-user.yokohama-cu.ac.jp/~ynext/trial/iraisha_chiken_youshiki/" TargetMode="External"/><Relationship Id="rId6" Type="http://schemas.openxmlformats.org/officeDocument/2006/relationships/printerSettings" Target="../printerSettings/printerSettings11.bin"/><Relationship Id="rId5" Type="http://schemas.openxmlformats.org/officeDocument/2006/relationships/hyperlink" Target="https://www-user.yokohama-cu.ac.jp/~ynext/trial/iraisha_chiken_youshiki/" TargetMode="External"/><Relationship Id="rId4" Type="http://schemas.openxmlformats.org/officeDocument/2006/relationships/hyperlink" Target="https://www-user.yokohama-cu.ac.jp/~ynext/trial/iraisha_chiken_youshiki/"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s://www-user.yokohama-cu.ac.jp/~ynext/trial/iraisha_chiken_youshiki/" TargetMode="External"/><Relationship Id="rId2" Type="http://schemas.openxmlformats.org/officeDocument/2006/relationships/hyperlink" Target="https://www-user.yokohama-cu.ac.jp/~ynext/trial/iraisha_chiken_monitor/" TargetMode="External"/><Relationship Id="rId1" Type="http://schemas.openxmlformats.org/officeDocument/2006/relationships/hyperlink" Target="https://www-user.yokohama-cu.ac.jp/~ynext/trial/irb_gijiroku/" TargetMode="External"/><Relationship Id="rId6" Type="http://schemas.openxmlformats.org/officeDocument/2006/relationships/drawing" Target="../drawings/drawing7.xml"/><Relationship Id="rId5" Type="http://schemas.openxmlformats.org/officeDocument/2006/relationships/printerSettings" Target="../printerSettings/printerSettings12.bin"/><Relationship Id="rId4" Type="http://schemas.openxmlformats.org/officeDocument/2006/relationships/hyperlink" Target="https://www.yokohama-cu.ac.jp/fukuhp/masuku20230313.html" TargetMode="Externa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www-user.yokohama-cu.ac.jp/~ynext/trial/irb_gijiroku/" TargetMode="External"/><Relationship Id="rId1" Type="http://schemas.openxmlformats.org/officeDocument/2006/relationships/hyperlink" Target="https://www.yokohama-cu.ac.jp/fukuhp/patient/outpatient/first_medical.html"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user.yokohama-cu.ac.jp/~ynext/trial/iraisha_chiken_seidokanri/" TargetMode="External"/><Relationship Id="rId3" Type="http://schemas.openxmlformats.org/officeDocument/2006/relationships/hyperlink" Target="https://www-user.yokohama-cu.ac.jp/~ynext/trial/irb_tejun/" TargetMode="External"/><Relationship Id="rId7" Type="http://schemas.openxmlformats.org/officeDocument/2006/relationships/hyperlink" Target="https://www-user.yokohama-cu.ac.jp/~ynext/trial/iraisha_chiken_monitor/" TargetMode="External"/><Relationship Id="rId2" Type="http://schemas.openxmlformats.org/officeDocument/2006/relationships/hyperlink" Target="https://www-user.yokohama-cu.ac.jp/~ynext/trial/irb_gijiroku/" TargetMode="External"/><Relationship Id="rId1" Type="http://schemas.openxmlformats.org/officeDocument/2006/relationships/hyperlink" Target="https://www-user.yokohama-cu.ac.jp/~ynext/trial/iraisha_chiken_youshiki/" TargetMode="External"/><Relationship Id="rId6" Type="http://schemas.openxmlformats.org/officeDocument/2006/relationships/hyperlink" Target="mailto:chiken@yokohama-cu.ac.jp" TargetMode="External"/><Relationship Id="rId11" Type="http://schemas.openxmlformats.org/officeDocument/2006/relationships/printerSettings" Target="../printerSettings/printerSettings2.bin"/><Relationship Id="rId5" Type="http://schemas.openxmlformats.org/officeDocument/2006/relationships/hyperlink" Target="https://www.yokohama-cu.ac.jp/fukuhp/patient/access/traffic.html" TargetMode="External"/><Relationship Id="rId10" Type="http://schemas.openxmlformats.org/officeDocument/2006/relationships/hyperlink" Target="https://www-user.yokohama-cu.ac.jp/~ynext/wp/wp-content/uploads/2023/11/IRB_20231121.pdf" TargetMode="External"/><Relationship Id="rId4" Type="http://schemas.openxmlformats.org/officeDocument/2006/relationships/hyperlink" Target="https://www-user.yokohama-cu.ac.jp/~ynext/trial/" TargetMode="External"/><Relationship Id="rId9" Type="http://schemas.openxmlformats.org/officeDocument/2006/relationships/hyperlink" Target="https://www-user.yokohama-cu.ac.jp/~ynext/trial/doctorled__fuzoku/"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chiken@yokohama-cu.ac.jp"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hyperlink" Target="https://www.yokohama-cu.ac.jp/fukuhp/outline/subject.html" TargetMode="External"/><Relationship Id="rId6" Type="http://schemas.openxmlformats.org/officeDocument/2006/relationships/comments" Target="../comments1.xml"/><Relationship Id="rId5" Type="http://schemas.openxmlformats.org/officeDocument/2006/relationships/table" Target="../tables/table2.xm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6BF32-744F-4D47-A2FD-AF55A8422658}">
  <dimension ref="B2:G54"/>
  <sheetViews>
    <sheetView tabSelected="1" view="pageBreakPreview" zoomScaleNormal="100" zoomScaleSheetLayoutView="100" workbookViewId="0"/>
  </sheetViews>
  <sheetFormatPr defaultColWidth="8.69921875" defaultRowHeight="15"/>
  <cols>
    <col min="1" max="1" width="4.3984375" style="8" customWidth="1"/>
    <col min="2" max="2" width="14.19921875" style="8" customWidth="1"/>
    <col min="3" max="3" width="10.8984375" style="8" customWidth="1"/>
    <col min="4" max="4" width="21" style="8" customWidth="1"/>
    <col min="5" max="5" width="25.19921875" style="8" customWidth="1"/>
    <col min="6" max="6" width="8.69921875" style="8"/>
    <col min="7" max="7" width="45" style="8" bestFit="1" customWidth="1"/>
    <col min="8" max="16384" width="8.69921875" style="8"/>
  </cols>
  <sheetData>
    <row r="2" spans="2:7">
      <c r="B2" s="118" t="s">
        <v>1231</v>
      </c>
      <c r="C2" s="25"/>
      <c r="D2" s="25"/>
      <c r="E2" s="25"/>
    </row>
    <row r="4" spans="2:7">
      <c r="B4" s="94" t="s">
        <v>1184</v>
      </c>
      <c r="C4" s="13"/>
      <c r="D4" s="13"/>
      <c r="E4" s="14"/>
    </row>
    <row r="5" spans="2:7">
      <c r="B5" s="15" t="s">
        <v>1156</v>
      </c>
      <c r="C5" s="15" t="s">
        <v>0</v>
      </c>
      <c r="D5" s="15" t="s">
        <v>1160</v>
      </c>
      <c r="E5" s="16" t="s">
        <v>1161</v>
      </c>
    </row>
    <row r="6" spans="2:7" ht="60">
      <c r="B6" s="116">
        <v>45378</v>
      </c>
      <c r="C6" s="13" t="s">
        <v>1275</v>
      </c>
      <c r="D6" s="70" t="s">
        <v>1277</v>
      </c>
      <c r="E6" s="70" t="s">
        <v>1278</v>
      </c>
      <c r="G6" s="9" t="s">
        <v>1230</v>
      </c>
    </row>
    <row r="7" spans="2:7" ht="60">
      <c r="B7" s="116"/>
      <c r="C7" s="13"/>
      <c r="D7" s="70" t="s">
        <v>1313</v>
      </c>
      <c r="E7" s="70" t="s">
        <v>1276</v>
      </c>
      <c r="G7" s="9"/>
    </row>
    <row r="8" spans="2:7" ht="45">
      <c r="B8" s="116"/>
      <c r="C8" s="13"/>
      <c r="D8" s="70" t="s">
        <v>1299</v>
      </c>
      <c r="E8" s="13" t="s">
        <v>1276</v>
      </c>
      <c r="G8" s="9"/>
    </row>
    <row r="9" spans="2:7" ht="45">
      <c r="B9" s="116"/>
      <c r="C9" s="13"/>
      <c r="D9" s="70" t="s">
        <v>1300</v>
      </c>
      <c r="E9" s="70" t="s">
        <v>1284</v>
      </c>
      <c r="G9" s="9"/>
    </row>
    <row r="10" spans="2:7" ht="45">
      <c r="B10" s="116"/>
      <c r="C10" s="13"/>
      <c r="D10" s="70" t="s">
        <v>1301</v>
      </c>
      <c r="E10" s="13" t="s">
        <v>1289</v>
      </c>
      <c r="G10" s="9"/>
    </row>
    <row r="11" spans="2:7" ht="30">
      <c r="B11" s="116"/>
      <c r="C11" s="13"/>
      <c r="D11" s="70" t="s">
        <v>1319</v>
      </c>
      <c r="E11" s="70" t="s">
        <v>1320</v>
      </c>
      <c r="G11" s="9"/>
    </row>
    <row r="12" spans="2:7" ht="45">
      <c r="B12" s="116">
        <v>45279</v>
      </c>
      <c r="C12" s="13" t="s">
        <v>1254</v>
      </c>
      <c r="D12" s="70" t="s">
        <v>1267</v>
      </c>
      <c r="E12" s="70" t="s">
        <v>1268</v>
      </c>
      <c r="G12" s="9"/>
    </row>
    <row r="13" spans="2:7">
      <c r="B13" s="116">
        <v>45273</v>
      </c>
      <c r="C13" s="13" t="s">
        <v>1</v>
      </c>
      <c r="D13" s="13" t="s">
        <v>2</v>
      </c>
      <c r="E13" s="13" t="s">
        <v>1157</v>
      </c>
      <c r="G13" s="9"/>
    </row>
    <row r="14" spans="2:7">
      <c r="B14" s="13"/>
      <c r="C14" s="13"/>
      <c r="D14" s="13"/>
      <c r="E14" s="13"/>
    </row>
    <row r="15" spans="2:7">
      <c r="B15" s="28" t="s">
        <v>1185</v>
      </c>
    </row>
    <row r="16" spans="2:7">
      <c r="B16" s="8" t="s">
        <v>1152</v>
      </c>
    </row>
    <row r="17" spans="2:3">
      <c r="B17" s="8" t="s">
        <v>1060</v>
      </c>
    </row>
    <row r="19" spans="2:3">
      <c r="B19" s="94" t="s">
        <v>1186</v>
      </c>
    </row>
    <row r="20" spans="2:3">
      <c r="B20" s="27" t="s">
        <v>1129</v>
      </c>
    </row>
    <row r="21" spans="2:3">
      <c r="B21" s="8" t="s">
        <v>1144</v>
      </c>
    </row>
    <row r="23" spans="2:3">
      <c r="B23" s="27" t="s">
        <v>1130</v>
      </c>
    </row>
    <row r="24" spans="2:3">
      <c r="B24" s="8" t="s">
        <v>1124</v>
      </c>
    </row>
    <row r="26" spans="2:3">
      <c r="B26" s="108" t="s">
        <v>1131</v>
      </c>
    </row>
    <row r="27" spans="2:3">
      <c r="B27" s="109" t="s">
        <v>1132</v>
      </c>
      <c r="C27" s="77"/>
    </row>
    <row r="28" spans="2:3">
      <c r="B28" s="8" t="s">
        <v>1126</v>
      </c>
    </row>
    <row r="30" spans="2:3">
      <c r="B30" s="110" t="s">
        <v>1133</v>
      </c>
    </row>
    <row r="31" spans="2:3">
      <c r="B31" s="8" t="s">
        <v>1127</v>
      </c>
    </row>
    <row r="33" spans="2:3">
      <c r="B33" s="111" t="s">
        <v>1134</v>
      </c>
    </row>
    <row r="34" spans="2:3">
      <c r="B34" s="8" t="s">
        <v>1145</v>
      </c>
    </row>
    <row r="36" spans="2:3">
      <c r="B36" s="112" t="s">
        <v>1135</v>
      </c>
      <c r="C36" s="29"/>
    </row>
    <row r="37" spans="2:3">
      <c r="B37" s="8" t="s">
        <v>1030</v>
      </c>
    </row>
    <row r="38" spans="2:3">
      <c r="B38" s="8" t="s">
        <v>1028</v>
      </c>
    </row>
    <row r="39" spans="2:3">
      <c r="B39" s="8" t="s">
        <v>1159</v>
      </c>
    </row>
    <row r="41" spans="2:3">
      <c r="B41" s="113" t="s">
        <v>1137</v>
      </c>
      <c r="C41" s="78"/>
    </row>
    <row r="42" spans="2:3">
      <c r="B42" s="8" t="s">
        <v>1213</v>
      </c>
    </row>
    <row r="44" spans="2:3">
      <c r="B44" s="27" t="s">
        <v>1114</v>
      </c>
    </row>
    <row r="45" spans="2:3">
      <c r="B45" s="8" t="s">
        <v>1125</v>
      </c>
    </row>
    <row r="47" spans="2:3">
      <c r="B47" s="27" t="s">
        <v>1136</v>
      </c>
    </row>
    <row r="48" spans="2:3">
      <c r="B48" s="8" t="s">
        <v>1128</v>
      </c>
    </row>
    <row r="50" spans="2:2">
      <c r="B50" s="27" t="s">
        <v>1138</v>
      </c>
    </row>
    <row r="51" spans="2:2">
      <c r="B51" s="8" t="s">
        <v>1066</v>
      </c>
    </row>
    <row r="53" spans="2:2">
      <c r="B53" s="27" t="s">
        <v>1155</v>
      </c>
    </row>
    <row r="54" spans="2:2">
      <c r="B54" s="8" t="s">
        <v>1061</v>
      </c>
    </row>
  </sheetData>
  <phoneticPr fontId="2"/>
  <pageMargins left="0.23622047244094491" right="0.23622047244094491" top="0.74803149606299213" bottom="0.74803149606299213" header="0.31496062992125984" footer="0.31496062992125984"/>
  <pageSetup paperSize="9" orientation="portrait" r:id="rId1"/>
  <headerFooter>
    <oddHeader>&amp;R&amp;A</oddHeader>
    <oddFooter>&amp;C&amp;P/&amp;N&amp;R横浜市立大学附属病院　臨床試験管理室</oddFooter>
  </headerFooter>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69372-18ED-4217-A721-D9A064560190}">
  <dimension ref="B2:F43"/>
  <sheetViews>
    <sheetView view="pageBreakPreview" zoomScaleNormal="100" zoomScaleSheetLayoutView="100" workbookViewId="0">
      <pane ySplit="9" topLeftCell="A10" activePane="bottomLeft" state="frozen"/>
      <selection pane="bottomLeft"/>
    </sheetView>
  </sheetViews>
  <sheetFormatPr defaultColWidth="8.69921875" defaultRowHeight="15"/>
  <cols>
    <col min="1" max="1" width="4.3984375" style="8" customWidth="1"/>
    <col min="2" max="2" width="12.296875" style="87" customWidth="1"/>
    <col min="3" max="3" width="12.296875" style="86" bestFit="1" customWidth="1"/>
    <col min="4" max="4" width="35.09765625" style="9" bestFit="1" customWidth="1"/>
    <col min="5" max="5" width="13.5" style="8" bestFit="1" customWidth="1"/>
    <col min="6" max="6" width="44.3984375" style="9" customWidth="1"/>
    <col min="7" max="16384" width="8.69921875" style="8"/>
  </cols>
  <sheetData>
    <row r="2" spans="2:6">
      <c r="B2" s="88" t="s">
        <v>1187</v>
      </c>
      <c r="C2" s="85"/>
    </row>
    <row r="3" spans="2:6">
      <c r="B3" s="93" t="s">
        <v>1148</v>
      </c>
      <c r="C3" s="85"/>
    </row>
    <row r="4" spans="2:6" ht="16.2">
      <c r="B4" s="18" t="s">
        <v>1121</v>
      </c>
      <c r="C4" s="107" t="s">
        <v>19</v>
      </c>
      <c r="D4" s="8"/>
      <c r="F4" s="8" t="s">
        <v>1153</v>
      </c>
    </row>
    <row r="5" spans="2:6">
      <c r="B5" s="93" t="s">
        <v>1280</v>
      </c>
      <c r="C5" s="85"/>
    </row>
    <row r="6" spans="2:6">
      <c r="B6" s="93" t="s">
        <v>1141</v>
      </c>
      <c r="C6" s="85"/>
    </row>
    <row r="7" spans="2:6">
      <c r="B7" s="103" t="s">
        <v>1065</v>
      </c>
      <c r="C7" s="85"/>
    </row>
    <row r="8" spans="2:6" ht="18">
      <c r="B8" s="102" t="s">
        <v>1029</v>
      </c>
      <c r="C8" s="30" t="s">
        <v>9</v>
      </c>
    </row>
    <row r="9" spans="2:6" s="90" customFormat="1">
      <c r="B9" s="89" t="s">
        <v>1279</v>
      </c>
      <c r="C9" s="92" t="s">
        <v>1053</v>
      </c>
      <c r="D9" s="91" t="s">
        <v>1054</v>
      </c>
      <c r="E9" s="90" t="s">
        <v>757</v>
      </c>
      <c r="F9" s="91" t="s">
        <v>31</v>
      </c>
    </row>
    <row r="10" spans="2:6">
      <c r="B10" s="87" t="s">
        <v>755</v>
      </c>
      <c r="D10" s="9" t="s">
        <v>756</v>
      </c>
      <c r="E10" s="8" t="s">
        <v>764</v>
      </c>
    </row>
    <row r="11" spans="2:6">
      <c r="B11" s="87" t="s">
        <v>759</v>
      </c>
      <c r="C11" s="86" t="s">
        <v>791</v>
      </c>
      <c r="D11" s="9" t="s">
        <v>761</v>
      </c>
      <c r="F11" s="9" t="s">
        <v>773</v>
      </c>
    </row>
    <row r="12" spans="2:6">
      <c r="B12" s="87" t="s">
        <v>760</v>
      </c>
      <c r="C12" s="86" t="s">
        <v>791</v>
      </c>
      <c r="D12" s="9" t="s">
        <v>766</v>
      </c>
      <c r="F12" s="9" t="s">
        <v>765</v>
      </c>
    </row>
    <row r="13" spans="2:6" ht="30">
      <c r="D13" s="9" t="s">
        <v>767</v>
      </c>
      <c r="F13" s="9" t="s">
        <v>768</v>
      </c>
    </row>
    <row r="14" spans="2:6" ht="60">
      <c r="B14" s="87" t="s">
        <v>771</v>
      </c>
      <c r="C14" s="86" t="s">
        <v>791</v>
      </c>
      <c r="D14" s="9" t="s">
        <v>770</v>
      </c>
      <c r="F14" s="9" t="s">
        <v>1214</v>
      </c>
    </row>
    <row r="15" spans="2:6">
      <c r="B15" s="87" t="s">
        <v>772</v>
      </c>
      <c r="C15" s="86" t="s">
        <v>791</v>
      </c>
      <c r="D15" s="9" t="s">
        <v>769</v>
      </c>
      <c r="E15" s="8" t="s">
        <v>781</v>
      </c>
    </row>
    <row r="16" spans="2:6">
      <c r="B16" s="87" t="s">
        <v>774</v>
      </c>
      <c r="D16" s="9" t="s">
        <v>795</v>
      </c>
      <c r="E16" s="8" t="s">
        <v>763</v>
      </c>
      <c r="F16" s="9" t="s">
        <v>794</v>
      </c>
    </row>
    <row r="17" spans="2:6">
      <c r="B17" s="87" t="s">
        <v>775</v>
      </c>
      <c r="D17" s="9" t="s">
        <v>758</v>
      </c>
      <c r="E17" s="8" t="s">
        <v>762</v>
      </c>
      <c r="F17" s="9" t="s">
        <v>1212</v>
      </c>
    </row>
    <row r="18" spans="2:6">
      <c r="B18" s="87" t="s">
        <v>777</v>
      </c>
      <c r="C18" s="86" t="s">
        <v>791</v>
      </c>
      <c r="D18" s="9" t="s">
        <v>776</v>
      </c>
      <c r="E18" s="8" t="s">
        <v>883</v>
      </c>
      <c r="F18" s="9" t="s">
        <v>882</v>
      </c>
    </row>
    <row r="19" spans="2:6">
      <c r="D19" s="9" t="s">
        <v>783</v>
      </c>
      <c r="E19" s="8" t="s">
        <v>785</v>
      </c>
    </row>
    <row r="20" spans="2:6">
      <c r="D20" s="9" t="s">
        <v>784</v>
      </c>
      <c r="E20" s="8" t="s">
        <v>786</v>
      </c>
    </row>
    <row r="21" spans="2:6" ht="30">
      <c r="B21" s="87" t="s">
        <v>779</v>
      </c>
      <c r="C21" s="86" t="s">
        <v>791</v>
      </c>
      <c r="D21" s="9" t="s">
        <v>778</v>
      </c>
    </row>
    <row r="22" spans="2:6">
      <c r="D22" s="9" t="s">
        <v>780</v>
      </c>
      <c r="F22" s="9" t="s">
        <v>782</v>
      </c>
    </row>
    <row r="23" spans="2:6">
      <c r="B23" s="87" t="s">
        <v>787</v>
      </c>
      <c r="C23" s="86" t="s">
        <v>791</v>
      </c>
      <c r="D23" s="9" t="s">
        <v>798</v>
      </c>
      <c r="F23" s="9" t="s">
        <v>788</v>
      </c>
    </row>
    <row r="24" spans="2:6">
      <c r="B24" s="87" t="s">
        <v>790</v>
      </c>
      <c r="C24" s="86" t="s">
        <v>791</v>
      </c>
      <c r="D24" s="9" t="s">
        <v>789</v>
      </c>
    </row>
    <row r="25" spans="2:6">
      <c r="B25" s="87" t="s">
        <v>792</v>
      </c>
      <c r="C25" s="86" t="s">
        <v>791</v>
      </c>
      <c r="D25" s="9" t="s">
        <v>796</v>
      </c>
    </row>
    <row r="26" spans="2:6">
      <c r="D26" s="9" t="s">
        <v>801</v>
      </c>
      <c r="F26" s="9" t="s">
        <v>802</v>
      </c>
    </row>
    <row r="27" spans="2:6">
      <c r="D27" s="9" t="s">
        <v>800</v>
      </c>
      <c r="F27" s="9" t="s">
        <v>803</v>
      </c>
    </row>
    <row r="28" spans="2:6" ht="30">
      <c r="D28" s="9" t="s">
        <v>804</v>
      </c>
      <c r="E28" s="8" t="s">
        <v>806</v>
      </c>
      <c r="F28" s="9" t="s">
        <v>920</v>
      </c>
    </row>
    <row r="29" spans="2:6" ht="30">
      <c r="D29" s="9" t="s">
        <v>805</v>
      </c>
      <c r="E29" s="8" t="s">
        <v>807</v>
      </c>
      <c r="F29" s="9" t="s">
        <v>920</v>
      </c>
    </row>
    <row r="30" spans="2:6" ht="45">
      <c r="D30" s="9" t="s">
        <v>808</v>
      </c>
      <c r="E30" s="8" t="s">
        <v>809</v>
      </c>
      <c r="F30" s="9" t="s">
        <v>921</v>
      </c>
    </row>
    <row r="31" spans="2:6" ht="45">
      <c r="D31" s="9" t="s">
        <v>793</v>
      </c>
      <c r="F31" s="9" t="s">
        <v>1311</v>
      </c>
    </row>
    <row r="32" spans="2:6" ht="60">
      <c r="D32" s="9" t="s">
        <v>797</v>
      </c>
      <c r="E32" s="8" t="s">
        <v>799</v>
      </c>
      <c r="F32" s="9" t="s">
        <v>1058</v>
      </c>
    </row>
    <row r="33" spans="2:6" ht="60">
      <c r="B33" s="87" t="s">
        <v>810</v>
      </c>
      <c r="C33" s="87" t="s">
        <v>810</v>
      </c>
      <c r="D33" s="9" t="s">
        <v>1055</v>
      </c>
      <c r="F33" s="9" t="s">
        <v>1057</v>
      </c>
    </row>
    <row r="34" spans="2:6" ht="45">
      <c r="B34" s="87" t="s">
        <v>810</v>
      </c>
      <c r="C34" s="87" t="s">
        <v>810</v>
      </c>
      <c r="D34" s="9" t="s">
        <v>1056</v>
      </c>
      <c r="F34" s="9" t="s">
        <v>1059</v>
      </c>
    </row>
    <row r="36" spans="2:6">
      <c r="B36" s="95" t="s">
        <v>1188</v>
      </c>
      <c r="C36" s="78"/>
    </row>
    <row r="37" spans="2:6" ht="18">
      <c r="B37" s="18" t="s">
        <v>1115</v>
      </c>
      <c r="C37" t="s">
        <v>1120</v>
      </c>
    </row>
    <row r="38" spans="2:6">
      <c r="B38" s="101" t="s">
        <v>1150</v>
      </c>
      <c r="C38" s="26" t="s">
        <v>1149</v>
      </c>
    </row>
    <row r="39" spans="2:6">
      <c r="B39" s="87" t="s">
        <v>750</v>
      </c>
      <c r="C39" s="8" t="s">
        <v>1251</v>
      </c>
    </row>
    <row r="40" spans="2:6">
      <c r="C40" s="8" t="s">
        <v>1151</v>
      </c>
    </row>
    <row r="41" spans="2:6">
      <c r="C41" s="8" t="s">
        <v>1038</v>
      </c>
    </row>
    <row r="42" spans="2:6">
      <c r="C42" s="27" t="s">
        <v>3</v>
      </c>
    </row>
    <row r="43" spans="2:6">
      <c r="C43" s="27" t="s">
        <v>1039</v>
      </c>
    </row>
  </sheetData>
  <phoneticPr fontId="2"/>
  <hyperlinks>
    <hyperlink ref="C8" r:id="rId1" xr:uid="{443F2F21-73CA-4960-B202-7E166A986794}"/>
    <hyperlink ref="C4" r:id="rId2" xr:uid="{8B8650AD-62AF-44B1-B579-DF99BD44AA8D}"/>
  </hyperlinks>
  <pageMargins left="0.23622047244094491" right="0.23622047244094491" top="0.74803149606299213" bottom="0.74803149606299213" header="0.31496062992125984" footer="0.31496062992125984"/>
  <pageSetup paperSize="9" scale="98" orientation="landscape" r:id="rId3"/>
  <headerFooter>
    <oddHeader>&amp;R&amp;A</oddHeader>
    <oddFooter>&amp;C&amp;P/&amp;N&amp;R横浜市立大学附属病院　臨床試験管理室</oddFooter>
  </headerFooter>
  <rowBreaks count="1" manualBreakCount="1">
    <brk id="26" max="5" man="1"/>
  </rowBreaks>
  <drawing r:id="rId4"/>
  <tableParts count="1">
    <tablePart r:id="rId5"/>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BD640-C652-400F-B7BC-5D32A02D5045}">
  <dimension ref="B2:K86"/>
  <sheetViews>
    <sheetView view="pageBreakPreview" zoomScaleNormal="100" zoomScaleSheetLayoutView="100" workbookViewId="0">
      <pane ySplit="5" topLeftCell="A20" activePane="bottomLeft" state="frozen"/>
      <selection pane="bottomLeft"/>
    </sheetView>
  </sheetViews>
  <sheetFormatPr defaultColWidth="8.69921875" defaultRowHeight="15"/>
  <cols>
    <col min="1" max="1" width="4.3984375" style="8" customWidth="1"/>
    <col min="2" max="2" width="18.8984375" style="8" customWidth="1"/>
    <col min="3" max="3" width="8.69921875" style="8" customWidth="1"/>
    <col min="4" max="12" width="8.69921875" style="8"/>
    <col min="13" max="13" width="8.69921875" style="8" customWidth="1"/>
    <col min="14" max="14" width="8.69921875" style="8"/>
    <col min="15" max="15" width="4.3984375" style="8" customWidth="1"/>
    <col min="16" max="16384" width="8.69921875" style="8"/>
  </cols>
  <sheetData>
    <row r="2" spans="2:11">
      <c r="B2" s="28" t="s">
        <v>985</v>
      </c>
    </row>
    <row r="3" spans="2:11">
      <c r="B3" s="27" t="s">
        <v>990</v>
      </c>
    </row>
    <row r="4" spans="2:11">
      <c r="B4" s="8" t="s">
        <v>881</v>
      </c>
    </row>
    <row r="5" spans="2:11" ht="18">
      <c r="B5" s="18" t="s">
        <v>919</v>
      </c>
      <c r="C5" s="30" t="s">
        <v>19</v>
      </c>
      <c r="K5" s="8" t="s">
        <v>1067</v>
      </c>
    </row>
    <row r="6" spans="2:11" ht="18">
      <c r="B6" s="18"/>
      <c r="C6" s="30"/>
    </row>
    <row r="7" spans="2:11">
      <c r="B7" s="28" t="s">
        <v>1189</v>
      </c>
    </row>
    <row r="8" spans="2:11">
      <c r="B8" s="8" t="s">
        <v>834</v>
      </c>
    </row>
    <row r="9" spans="2:11">
      <c r="B9" s="18" t="s">
        <v>864</v>
      </c>
      <c r="C9" s="8" t="s">
        <v>846</v>
      </c>
    </row>
    <row r="10" spans="2:11">
      <c r="B10" s="97" t="s">
        <v>750</v>
      </c>
      <c r="C10" s="27" t="s">
        <v>1032</v>
      </c>
    </row>
    <row r="11" spans="2:11" ht="18">
      <c r="B11" s="18" t="s">
        <v>919</v>
      </c>
      <c r="C11" s="30" t="s">
        <v>19</v>
      </c>
      <c r="K11" s="8" t="s">
        <v>1068</v>
      </c>
    </row>
    <row r="12" spans="2:11" ht="18">
      <c r="B12" s="8" t="s">
        <v>816</v>
      </c>
      <c r="C12" s="30" t="s">
        <v>19</v>
      </c>
      <c r="K12" s="8" t="s">
        <v>1108</v>
      </c>
    </row>
    <row r="13" spans="2:11">
      <c r="B13" s="18" t="s">
        <v>865</v>
      </c>
      <c r="C13" s="8" t="s">
        <v>814</v>
      </c>
    </row>
    <row r="14" spans="2:11">
      <c r="B14" s="18" t="s">
        <v>866</v>
      </c>
      <c r="C14" s="8" t="s">
        <v>815</v>
      </c>
    </row>
    <row r="15" spans="2:11">
      <c r="B15" s="18" t="s">
        <v>750</v>
      </c>
      <c r="C15" s="8" t="s">
        <v>1216</v>
      </c>
    </row>
    <row r="16" spans="2:11">
      <c r="B16" s="8" t="s">
        <v>813</v>
      </c>
    </row>
    <row r="17" spans="2:3">
      <c r="B17" s="8" t="s">
        <v>848</v>
      </c>
    </row>
    <row r="18" spans="2:3">
      <c r="B18" s="8" t="s">
        <v>849</v>
      </c>
    </row>
    <row r="19" spans="2:3">
      <c r="B19" s="8" t="s">
        <v>850</v>
      </c>
    </row>
    <row r="21" spans="2:3">
      <c r="B21" s="28" t="s">
        <v>1190</v>
      </c>
    </row>
    <row r="22" spans="2:3">
      <c r="B22" s="8" t="s">
        <v>834</v>
      </c>
    </row>
    <row r="23" spans="2:3">
      <c r="B23" s="18" t="s">
        <v>863</v>
      </c>
      <c r="C23" s="8" t="s">
        <v>833</v>
      </c>
    </row>
    <row r="24" spans="2:3">
      <c r="B24" s="8" t="s">
        <v>816</v>
      </c>
    </row>
    <row r="25" spans="2:3">
      <c r="B25" s="18" t="s">
        <v>913</v>
      </c>
      <c r="C25" s="8" t="s">
        <v>776</v>
      </c>
    </row>
    <row r="26" spans="2:3">
      <c r="B26" s="8" t="s">
        <v>813</v>
      </c>
    </row>
    <row r="27" spans="2:3">
      <c r="B27" s="8" t="s">
        <v>847</v>
      </c>
    </row>
    <row r="29" spans="2:3">
      <c r="B29" s="28" t="s">
        <v>1191</v>
      </c>
    </row>
    <row r="30" spans="2:3">
      <c r="B30" s="8" t="s">
        <v>834</v>
      </c>
    </row>
    <row r="31" spans="2:3">
      <c r="B31" s="18" t="s">
        <v>867</v>
      </c>
      <c r="C31" s="8" t="s">
        <v>818</v>
      </c>
    </row>
    <row r="32" spans="2:3">
      <c r="B32" s="18" t="s">
        <v>868</v>
      </c>
      <c r="C32" s="8" t="s">
        <v>819</v>
      </c>
    </row>
    <row r="33" spans="2:3">
      <c r="B33" s="18" t="s">
        <v>869</v>
      </c>
      <c r="C33" s="8" t="s">
        <v>820</v>
      </c>
    </row>
    <row r="34" spans="2:3">
      <c r="B34" s="18" t="s">
        <v>870</v>
      </c>
      <c r="C34" s="8" t="s">
        <v>817</v>
      </c>
    </row>
    <row r="35" spans="2:3">
      <c r="B35" s="18" t="s">
        <v>871</v>
      </c>
      <c r="C35" s="8" t="s">
        <v>821</v>
      </c>
    </row>
    <row r="36" spans="2:3">
      <c r="B36" s="18" t="s">
        <v>872</v>
      </c>
      <c r="C36" s="8" t="s">
        <v>822</v>
      </c>
    </row>
    <row r="37" spans="2:3">
      <c r="B37" s="18"/>
      <c r="C37" s="8" t="s">
        <v>823</v>
      </c>
    </row>
    <row r="38" spans="2:3">
      <c r="B38" s="18"/>
      <c r="C38" s="8" t="s">
        <v>824</v>
      </c>
    </row>
    <row r="39" spans="2:3">
      <c r="B39" s="18"/>
      <c r="C39" s="8" t="s">
        <v>825</v>
      </c>
    </row>
    <row r="40" spans="2:3">
      <c r="B40" s="18"/>
      <c r="C40" s="8" t="s">
        <v>826</v>
      </c>
    </row>
    <row r="41" spans="2:3">
      <c r="B41" s="18"/>
      <c r="C41" s="8" t="s">
        <v>827</v>
      </c>
    </row>
    <row r="42" spans="2:3">
      <c r="B42" s="18"/>
      <c r="C42" s="8" t="s">
        <v>828</v>
      </c>
    </row>
    <row r="43" spans="2:3">
      <c r="B43" s="18"/>
      <c r="C43" s="8" t="s">
        <v>829</v>
      </c>
    </row>
    <row r="44" spans="2:3">
      <c r="B44" s="18"/>
      <c r="C44" s="8" t="s">
        <v>830</v>
      </c>
    </row>
    <row r="45" spans="2:3">
      <c r="B45" s="18"/>
      <c r="C45" s="8" t="s">
        <v>831</v>
      </c>
    </row>
    <row r="46" spans="2:3">
      <c r="B46" s="18"/>
      <c r="C46" s="8" t="s">
        <v>832</v>
      </c>
    </row>
    <row r="47" spans="2:3">
      <c r="B47" s="18" t="s">
        <v>874</v>
      </c>
      <c r="C47" s="8" t="s">
        <v>836</v>
      </c>
    </row>
    <row r="48" spans="2:3">
      <c r="B48" s="18" t="s">
        <v>875</v>
      </c>
      <c r="C48" s="8" t="s">
        <v>837</v>
      </c>
    </row>
    <row r="49" spans="2:11" ht="18">
      <c r="B49" s="8" t="s">
        <v>816</v>
      </c>
      <c r="C49" s="30" t="s">
        <v>19</v>
      </c>
      <c r="K49" s="8" t="s">
        <v>1109</v>
      </c>
    </row>
    <row r="50" spans="2:11">
      <c r="B50" s="18" t="s">
        <v>876</v>
      </c>
      <c r="C50" s="8" t="s">
        <v>818</v>
      </c>
      <c r="F50" s="8" t="s">
        <v>914</v>
      </c>
    </row>
    <row r="51" spans="2:11">
      <c r="B51" s="18" t="s">
        <v>877</v>
      </c>
      <c r="C51" s="8" t="s">
        <v>819</v>
      </c>
      <c r="F51" s="8" t="s">
        <v>915</v>
      </c>
    </row>
    <row r="52" spans="2:11">
      <c r="B52" s="18" t="s">
        <v>878</v>
      </c>
      <c r="C52" s="8" t="s">
        <v>820</v>
      </c>
      <c r="F52" s="8" t="s">
        <v>916</v>
      </c>
    </row>
    <row r="53" spans="2:11">
      <c r="B53" s="18" t="s">
        <v>879</v>
      </c>
      <c r="C53" s="8" t="s">
        <v>817</v>
      </c>
      <c r="F53" s="8" t="s">
        <v>917</v>
      </c>
    </row>
    <row r="54" spans="2:11">
      <c r="B54" s="18" t="s">
        <v>880</v>
      </c>
      <c r="C54" s="8" t="s">
        <v>821</v>
      </c>
      <c r="F54" s="8" t="s">
        <v>917</v>
      </c>
    </row>
    <row r="55" spans="2:11">
      <c r="B55" s="8" t="s">
        <v>813</v>
      </c>
    </row>
    <row r="56" spans="2:11">
      <c r="B56" s="18" t="s">
        <v>873</v>
      </c>
      <c r="C56" s="8" t="s">
        <v>835</v>
      </c>
      <c r="F56" s="8" t="s">
        <v>1217</v>
      </c>
    </row>
    <row r="57" spans="2:11">
      <c r="B57" s="18" t="s">
        <v>750</v>
      </c>
      <c r="C57" s="8" t="s">
        <v>1223</v>
      </c>
    </row>
    <row r="58" spans="2:11">
      <c r="B58" s="18"/>
      <c r="C58" s="8" t="s">
        <v>1224</v>
      </c>
    </row>
    <row r="60" spans="2:11" ht="18">
      <c r="B60" s="28" t="s">
        <v>1192</v>
      </c>
      <c r="C60" s="30" t="s">
        <v>19</v>
      </c>
      <c r="K60" s="8" t="s">
        <v>1108</v>
      </c>
    </row>
    <row r="61" spans="2:11">
      <c r="B61" s="8" t="s">
        <v>993</v>
      </c>
    </row>
    <row r="62" spans="2:11">
      <c r="B62" s="8" t="s">
        <v>989</v>
      </c>
    </row>
    <row r="63" spans="2:11">
      <c r="B63" s="8" t="s">
        <v>986</v>
      </c>
    </row>
    <row r="64" spans="2:11">
      <c r="B64" s="82" t="s">
        <v>987</v>
      </c>
    </row>
    <row r="65" spans="2:2">
      <c r="B65" s="8" t="s">
        <v>988</v>
      </c>
    </row>
    <row r="66" spans="2:2">
      <c r="B66" s="8" t="s">
        <v>1164</v>
      </c>
    </row>
    <row r="68" spans="2:2">
      <c r="B68" s="8" t="s">
        <v>992</v>
      </c>
    </row>
    <row r="69" spans="2:2">
      <c r="B69" s="8" t="s">
        <v>996</v>
      </c>
    </row>
    <row r="70" spans="2:2">
      <c r="B70" s="82" t="s">
        <v>991</v>
      </c>
    </row>
    <row r="72" spans="2:2">
      <c r="B72" s="8" t="s">
        <v>994</v>
      </c>
    </row>
    <row r="73" spans="2:2">
      <c r="B73" s="8" t="s">
        <v>995</v>
      </c>
    </row>
    <row r="74" spans="2:2">
      <c r="B74" s="82"/>
    </row>
    <row r="75" spans="2:2">
      <c r="B75" s="8" t="s">
        <v>1002</v>
      </c>
    </row>
    <row r="76" spans="2:2">
      <c r="B76" s="8" t="s">
        <v>1004</v>
      </c>
    </row>
    <row r="78" spans="2:2">
      <c r="B78" s="8" t="s">
        <v>1003</v>
      </c>
    </row>
    <row r="79" spans="2:2">
      <c r="B79" s="8" t="s">
        <v>1005</v>
      </c>
    </row>
    <row r="81" spans="2:2">
      <c r="B81" s="8" t="s">
        <v>1215</v>
      </c>
    </row>
    <row r="82" spans="2:2">
      <c r="B82" s="8" t="s">
        <v>1107</v>
      </c>
    </row>
    <row r="85" spans="2:2">
      <c r="B85" s="18"/>
    </row>
    <row r="86" spans="2:2">
      <c r="B86" s="18"/>
    </row>
  </sheetData>
  <phoneticPr fontId="2"/>
  <hyperlinks>
    <hyperlink ref="C5" r:id="rId1" xr:uid="{969831E5-DE7F-4214-B6DB-570F820E24E0}"/>
    <hyperlink ref="C11" r:id="rId2" xr:uid="{6DB6E1F1-B682-4EC2-801B-AAE728F8C2F6}"/>
    <hyperlink ref="C60" r:id="rId3" xr:uid="{0D856505-44F2-4AB4-B414-7818B7DB6BD0}"/>
    <hyperlink ref="C49" r:id="rId4" xr:uid="{379FC37E-3B1B-41C6-B696-FB95830E67C8}"/>
    <hyperlink ref="C12" r:id="rId5" xr:uid="{57DF7FE8-F297-4233-9D5D-F3B3BD25F211}"/>
  </hyperlinks>
  <pageMargins left="0.23622047244094491" right="0.23622047244094491" top="0.74803149606299213" bottom="0.74803149606299213" header="0.31496062992125984" footer="0.31496062992125984"/>
  <pageSetup paperSize="9" scale="99" orientation="landscape" r:id="rId6"/>
  <headerFooter>
    <oddHeader>&amp;R&amp;A</oddHeader>
    <oddFooter>&amp;C&amp;P/&amp;N&amp;R横浜市立大学附属病院　臨床試験管理室</oddFooter>
  </headerFooter>
  <drawing r:id="rId7"/>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0417D-9DE0-462D-9BA2-AAD650C491D1}">
  <dimension ref="B2:K87"/>
  <sheetViews>
    <sheetView view="pageBreakPreview" zoomScaleNormal="100" zoomScaleSheetLayoutView="100" workbookViewId="0">
      <pane ySplit="5" topLeftCell="A6" activePane="bottomLeft" state="frozen"/>
      <selection pane="bottomLeft"/>
    </sheetView>
  </sheetViews>
  <sheetFormatPr defaultColWidth="8.69921875" defaultRowHeight="15"/>
  <cols>
    <col min="1" max="1" width="4.3984375" style="8" customWidth="1"/>
    <col min="2" max="2" width="17.09765625" style="8" customWidth="1"/>
    <col min="3" max="3" width="8.69921875" style="8" customWidth="1"/>
    <col min="4" max="14" width="8.69921875" style="8"/>
    <col min="15" max="15" width="4.3984375" style="8" customWidth="1"/>
    <col min="16" max="16384" width="8.69921875" style="8"/>
  </cols>
  <sheetData>
    <row r="2" spans="2:3">
      <c r="B2" s="28" t="s">
        <v>924</v>
      </c>
    </row>
    <row r="3" spans="2:3">
      <c r="B3" s="8" t="s">
        <v>1104</v>
      </c>
    </row>
    <row r="4" spans="2:3">
      <c r="B4" s="8" t="s">
        <v>1103</v>
      </c>
      <c r="C4" s="84"/>
    </row>
    <row r="5" spans="2:3" ht="18">
      <c r="B5" s="18" t="s">
        <v>919</v>
      </c>
      <c r="C5" s="30" t="s">
        <v>1102</v>
      </c>
    </row>
    <row r="7" spans="2:3">
      <c r="B7" s="28" t="s">
        <v>1193</v>
      </c>
    </row>
    <row r="8" spans="2:3">
      <c r="B8" s="8" t="s">
        <v>1263</v>
      </c>
    </row>
    <row r="9" spans="2:3">
      <c r="B9" s="8" t="s">
        <v>1262</v>
      </c>
    </row>
    <row r="10" spans="2:3">
      <c r="B10" s="8" t="s">
        <v>922</v>
      </c>
    </row>
    <row r="11" spans="2:3">
      <c r="B11" s="18" t="s">
        <v>861</v>
      </c>
      <c r="C11" s="8" t="s">
        <v>840</v>
      </c>
    </row>
    <row r="12" spans="2:3">
      <c r="B12" s="18" t="s">
        <v>862</v>
      </c>
      <c r="C12" s="8" t="s">
        <v>911</v>
      </c>
    </row>
    <row r="13" spans="2:3">
      <c r="B13" s="18" t="s">
        <v>750</v>
      </c>
      <c r="C13" s="8" t="s">
        <v>923</v>
      </c>
    </row>
    <row r="14" spans="2:3">
      <c r="B14" s="8" t="s">
        <v>841</v>
      </c>
    </row>
    <row r="15" spans="2:3" ht="18">
      <c r="B15" s="18" t="s">
        <v>741</v>
      </c>
      <c r="C15" s="30" t="s">
        <v>9</v>
      </c>
    </row>
    <row r="16" spans="2:3" ht="15" customHeight="1">
      <c r="B16" s="30"/>
    </row>
    <row r="17" spans="2:3">
      <c r="B17" s="28" t="s">
        <v>1194</v>
      </c>
    </row>
    <row r="18" spans="2:3">
      <c r="B18" s="8" t="s">
        <v>842</v>
      </c>
    </row>
    <row r="19" spans="2:3">
      <c r="B19" s="8" t="s">
        <v>1252</v>
      </c>
    </row>
    <row r="20" spans="2:3">
      <c r="B20" s="8" t="s">
        <v>1255</v>
      </c>
    </row>
    <row r="21" spans="2:3">
      <c r="B21" s="8" t="s">
        <v>838</v>
      </c>
    </row>
    <row r="22" spans="2:3">
      <c r="B22" s="8" t="s">
        <v>839</v>
      </c>
    </row>
    <row r="23" spans="2:3">
      <c r="B23" s="8" t="s">
        <v>843</v>
      </c>
    </row>
    <row r="24" spans="2:3">
      <c r="B24" s="18" t="s">
        <v>856</v>
      </c>
      <c r="C24" s="8" t="s">
        <v>997</v>
      </c>
    </row>
    <row r="25" spans="2:3">
      <c r="B25" s="18" t="s">
        <v>858</v>
      </c>
      <c r="C25" s="8" t="s">
        <v>998</v>
      </c>
    </row>
    <row r="26" spans="2:3">
      <c r="B26" s="18" t="s">
        <v>857</v>
      </c>
      <c r="C26" s="8" t="s">
        <v>999</v>
      </c>
    </row>
    <row r="27" spans="2:3">
      <c r="B27" s="18" t="s">
        <v>859</v>
      </c>
      <c r="C27" s="8" t="s">
        <v>1000</v>
      </c>
    </row>
    <row r="28" spans="2:3">
      <c r="B28" s="18" t="s">
        <v>860</v>
      </c>
      <c r="C28" s="8" t="s">
        <v>1001</v>
      </c>
    </row>
    <row r="29" spans="2:3">
      <c r="B29" s="8" t="s">
        <v>844</v>
      </c>
    </row>
    <row r="30" spans="2:3">
      <c r="B30" s="8" t="s">
        <v>845</v>
      </c>
    </row>
    <row r="32" spans="2:3">
      <c r="B32" s="28" t="s">
        <v>1253</v>
      </c>
    </row>
    <row r="33" spans="2:3">
      <c r="B33" s="8" t="s">
        <v>1165</v>
      </c>
    </row>
    <row r="34" spans="2:3">
      <c r="B34" s="8" t="s">
        <v>1139</v>
      </c>
    </row>
    <row r="36" spans="2:3">
      <c r="B36" s="28" t="s">
        <v>1195</v>
      </c>
    </row>
    <row r="37" spans="2:3">
      <c r="B37" s="8" t="s">
        <v>918</v>
      </c>
    </row>
    <row r="38" spans="2:3">
      <c r="B38" s="8" t="s">
        <v>851</v>
      </c>
    </row>
    <row r="39" spans="2:3">
      <c r="B39" s="8" t="s">
        <v>853</v>
      </c>
    </row>
    <row r="40" spans="2:3">
      <c r="B40" s="18" t="s">
        <v>854</v>
      </c>
      <c r="C40" s="8" t="s">
        <v>855</v>
      </c>
    </row>
    <row r="41" spans="2:3">
      <c r="B41" s="8" t="s">
        <v>852</v>
      </c>
    </row>
    <row r="42" spans="2:3">
      <c r="B42" s="8" t="s">
        <v>1264</v>
      </c>
    </row>
    <row r="43" spans="2:3">
      <c r="B43" s="18" t="s">
        <v>854</v>
      </c>
      <c r="C43" s="8" t="s">
        <v>1265</v>
      </c>
    </row>
    <row r="44" spans="2:3">
      <c r="B44" s="18" t="s">
        <v>750</v>
      </c>
      <c r="C44" s="8" t="s">
        <v>1266</v>
      </c>
    </row>
    <row r="45" spans="2:3">
      <c r="B45" s="18"/>
    </row>
    <row r="46" spans="2:3">
      <c r="B46" s="28" t="s">
        <v>1020</v>
      </c>
    </row>
    <row r="47" spans="2:3">
      <c r="B47" s="8" t="s">
        <v>1007</v>
      </c>
    </row>
    <row r="48" spans="2:3">
      <c r="B48" s="8" t="s">
        <v>1008</v>
      </c>
    </row>
    <row r="49" spans="2:3">
      <c r="B49" s="27" t="s">
        <v>1009</v>
      </c>
    </row>
    <row r="50" spans="2:3">
      <c r="B50" s="18" t="s">
        <v>1010</v>
      </c>
      <c r="C50" s="8" t="s">
        <v>1011</v>
      </c>
    </row>
    <row r="51" spans="2:3">
      <c r="B51" s="18" t="s">
        <v>1012</v>
      </c>
      <c r="C51" s="8" t="s">
        <v>1013</v>
      </c>
    </row>
    <row r="52" spans="2:3">
      <c r="B52" s="18" t="s">
        <v>1014</v>
      </c>
      <c r="C52" s="8" t="s">
        <v>1015</v>
      </c>
    </row>
    <row r="53" spans="2:3">
      <c r="B53" s="18" t="s">
        <v>1016</v>
      </c>
      <c r="C53" s="8" t="s">
        <v>1017</v>
      </c>
    </row>
    <row r="54" spans="2:3">
      <c r="B54" s="18" t="s">
        <v>1019</v>
      </c>
      <c r="C54" s="8" t="s">
        <v>1018</v>
      </c>
    </row>
    <row r="55" spans="2:3">
      <c r="B55" s="18"/>
    </row>
    <row r="56" spans="2:3">
      <c r="B56" s="28" t="s">
        <v>1196</v>
      </c>
    </row>
    <row r="57" spans="2:3">
      <c r="B57" s="8" t="s">
        <v>1082</v>
      </c>
    </row>
    <row r="58" spans="2:3">
      <c r="B58" s="8" t="s">
        <v>1096</v>
      </c>
    </row>
    <row r="59" spans="2:3">
      <c r="B59" s="18" t="s">
        <v>1074</v>
      </c>
      <c r="C59" s="8" t="s">
        <v>1076</v>
      </c>
    </row>
    <row r="60" spans="2:3">
      <c r="B60" s="18" t="s">
        <v>1075</v>
      </c>
      <c r="C60" s="8" t="s">
        <v>1077</v>
      </c>
    </row>
    <row r="61" spans="2:3">
      <c r="B61" s="18" t="s">
        <v>1080</v>
      </c>
      <c r="C61" s="8" t="s">
        <v>1078</v>
      </c>
    </row>
    <row r="62" spans="2:3">
      <c r="C62" s="8" t="s">
        <v>1079</v>
      </c>
    </row>
    <row r="63" spans="2:3">
      <c r="B63" s="8" t="s">
        <v>1081</v>
      </c>
    </row>
    <row r="64" spans="2:3">
      <c r="B64" s="8" t="s">
        <v>1097</v>
      </c>
    </row>
    <row r="65" spans="2:8">
      <c r="B65" s="18" t="s">
        <v>1083</v>
      </c>
      <c r="C65" s="8" t="s">
        <v>1084</v>
      </c>
    </row>
    <row r="66" spans="2:8">
      <c r="B66" s="18" t="s">
        <v>750</v>
      </c>
      <c r="C66" s="8" t="s">
        <v>1098</v>
      </c>
    </row>
    <row r="67" spans="2:8">
      <c r="B67" s="18" t="s">
        <v>750</v>
      </c>
      <c r="C67" s="8" t="s">
        <v>1099</v>
      </c>
    </row>
    <row r="68" spans="2:8">
      <c r="C68" s="8" t="s">
        <v>1100</v>
      </c>
    </row>
    <row r="69" spans="2:8">
      <c r="C69" s="8" t="s">
        <v>1167</v>
      </c>
    </row>
    <row r="70" spans="2:8">
      <c r="B70" s="18" t="s">
        <v>750</v>
      </c>
      <c r="C70" s="8" t="s">
        <v>1166</v>
      </c>
    </row>
    <row r="71" spans="2:8" ht="18">
      <c r="B71" s="8" t="s">
        <v>1086</v>
      </c>
      <c r="C71" s="30"/>
    </row>
    <row r="72" spans="2:8">
      <c r="B72" s="18" t="s">
        <v>752</v>
      </c>
      <c r="C72" s="84" t="s">
        <v>1087</v>
      </c>
    </row>
    <row r="73" spans="2:8">
      <c r="B73" s="18" t="s">
        <v>746</v>
      </c>
      <c r="C73" s="84" t="s">
        <v>1088</v>
      </c>
    </row>
    <row r="74" spans="2:8">
      <c r="B74" s="18" t="s">
        <v>747</v>
      </c>
      <c r="C74" s="84" t="s">
        <v>749</v>
      </c>
    </row>
    <row r="75" spans="2:8">
      <c r="B75" s="8" t="s">
        <v>1089</v>
      </c>
      <c r="C75" s="84"/>
    </row>
    <row r="76" spans="2:8">
      <c r="B76" s="18" t="s">
        <v>1047</v>
      </c>
      <c r="C76" s="115" t="s">
        <v>1304</v>
      </c>
      <c r="H76" s="114"/>
    </row>
    <row r="77" spans="2:8">
      <c r="B77" s="18" t="s">
        <v>1048</v>
      </c>
      <c r="C77" s="84" t="s">
        <v>1090</v>
      </c>
    </row>
    <row r="78" spans="2:8">
      <c r="B78" s="8" t="s">
        <v>1101</v>
      </c>
      <c r="C78" s="84"/>
    </row>
    <row r="79" spans="2:8">
      <c r="B79" s="8" t="s">
        <v>1105</v>
      </c>
      <c r="C79" s="84"/>
    </row>
    <row r="80" spans="2:8">
      <c r="B80" s="8" t="s">
        <v>1092</v>
      </c>
      <c r="C80" s="84"/>
    </row>
    <row r="81" spans="2:11">
      <c r="B81" s="8" t="s">
        <v>1091</v>
      </c>
      <c r="C81" s="84"/>
    </row>
    <row r="82" spans="2:11" ht="18">
      <c r="C82" s="30"/>
    </row>
    <row r="83" spans="2:11">
      <c r="B83" s="8" t="s">
        <v>1095</v>
      </c>
    </row>
    <row r="84" spans="2:11" ht="18">
      <c r="B84" s="18" t="s">
        <v>919</v>
      </c>
      <c r="C84" s="30" t="s">
        <v>894</v>
      </c>
      <c r="K84" s="8" t="s">
        <v>1085</v>
      </c>
    </row>
    <row r="85" spans="2:11">
      <c r="B85" s="8" t="s">
        <v>1093</v>
      </c>
    </row>
    <row r="86" spans="2:11">
      <c r="B86" s="8" t="s">
        <v>1094</v>
      </c>
    </row>
    <row r="87" spans="2:11" ht="18">
      <c r="B87" s="18" t="s">
        <v>919</v>
      </c>
      <c r="C87" s="30" t="s">
        <v>19</v>
      </c>
      <c r="K87" s="104" t="s">
        <v>1106</v>
      </c>
    </row>
  </sheetData>
  <phoneticPr fontId="2"/>
  <hyperlinks>
    <hyperlink ref="C15" r:id="rId1" xr:uid="{571053EB-FCB9-41A0-8208-E8BF0F87FF64}"/>
    <hyperlink ref="C84" r:id="rId2" xr:uid="{0FCA1BBC-0432-43A1-A168-09FCAD34A0EF}"/>
    <hyperlink ref="C87" r:id="rId3" xr:uid="{8E4CE668-81AA-41CE-A31B-1DD42FC092EA}"/>
    <hyperlink ref="C5" r:id="rId4" xr:uid="{A484A562-2FA5-4617-AE74-B331184FF2D2}"/>
  </hyperlinks>
  <pageMargins left="0.23622047244094491" right="0.23622047244094491" top="0.74803149606299213" bottom="0.74803149606299213" header="0.31496062992125984" footer="0.31496062992125984"/>
  <pageSetup paperSize="9" orientation="landscape" r:id="rId5"/>
  <headerFooter>
    <oddHeader>&amp;R&amp;A</oddHeader>
    <oddFooter>&amp;C&amp;P/&amp;N&amp;R横浜市立大学附属病院　臨床試験管理室</oddFooter>
  </headerFooter>
  <rowBreaks count="2" manualBreakCount="2">
    <brk id="31" max="14" man="1"/>
    <brk id="61" max="14" man="1"/>
  </rowBreaks>
  <drawing r:id="rId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C51D9-1D6B-47F9-BE3D-AD70556B3054}">
  <dimension ref="B2:G104"/>
  <sheetViews>
    <sheetView view="pageBreakPreview" zoomScaleNormal="100" zoomScaleSheetLayoutView="100" workbookViewId="0">
      <pane ySplit="8" topLeftCell="A9" activePane="bottomLeft" state="frozen"/>
      <selection pane="bottomLeft"/>
    </sheetView>
  </sheetViews>
  <sheetFormatPr defaultColWidth="8.69921875" defaultRowHeight="15"/>
  <cols>
    <col min="1" max="1" width="4.3984375" style="8" customWidth="1"/>
    <col min="2" max="2" width="16" style="8" customWidth="1"/>
    <col min="3" max="3" width="8.69921875" style="8" customWidth="1"/>
    <col min="4" max="14" width="8.69921875" style="8"/>
    <col min="15" max="15" width="4.3984375" style="8" customWidth="1"/>
    <col min="16" max="16384" width="8.69921875" style="8"/>
  </cols>
  <sheetData>
    <row r="2" spans="2:6">
      <c r="B2" s="28" t="s">
        <v>1154</v>
      </c>
    </row>
    <row r="3" spans="2:6">
      <c r="B3" s="8" t="s">
        <v>1046</v>
      </c>
    </row>
    <row r="4" spans="2:6" ht="18">
      <c r="B4" s="93" t="s">
        <v>1140</v>
      </c>
      <c r="C4" s="30"/>
    </row>
    <row r="5" spans="2:6" ht="18">
      <c r="B5" s="102" t="s">
        <v>1064</v>
      </c>
      <c r="C5" s="30" t="s">
        <v>9</v>
      </c>
    </row>
    <row r="6" spans="2:6">
      <c r="B6" s="8" t="s">
        <v>1041</v>
      </c>
    </row>
    <row r="7" spans="2:6">
      <c r="B7" s="8" t="s">
        <v>1042</v>
      </c>
    </row>
    <row r="8" spans="2:6">
      <c r="B8" s="8" t="s">
        <v>1043</v>
      </c>
    </row>
    <row r="10" spans="2:6">
      <c r="B10" s="28" t="s">
        <v>1197</v>
      </c>
    </row>
    <row r="11" spans="2:6">
      <c r="B11" s="8" t="s">
        <v>978</v>
      </c>
    </row>
    <row r="12" spans="2:6">
      <c r="B12" s="18" t="s">
        <v>925</v>
      </c>
      <c r="C12" s="8" t="s">
        <v>926</v>
      </c>
      <c r="F12" s="8" t="s">
        <v>927</v>
      </c>
    </row>
    <row r="13" spans="2:6">
      <c r="B13" s="18" t="s">
        <v>862</v>
      </c>
      <c r="C13" s="8" t="s">
        <v>974</v>
      </c>
    </row>
    <row r="14" spans="2:6">
      <c r="B14" s="18" t="s">
        <v>750</v>
      </c>
      <c r="C14" s="8" t="s">
        <v>975</v>
      </c>
    </row>
    <row r="15" spans="2:6" ht="15" customHeight="1">
      <c r="B15" s="30"/>
    </row>
    <row r="16" spans="2:6">
      <c r="B16" s="28" t="s">
        <v>1198</v>
      </c>
    </row>
    <row r="17" spans="2:6">
      <c r="B17" s="8" t="s">
        <v>979</v>
      </c>
    </row>
    <row r="18" spans="2:6">
      <c r="B18" s="18" t="s">
        <v>928</v>
      </c>
      <c r="C18" s="8" t="s">
        <v>929</v>
      </c>
      <c r="F18" s="8" t="s">
        <v>930</v>
      </c>
    </row>
    <row r="19" spans="2:6">
      <c r="B19" s="18" t="s">
        <v>931</v>
      </c>
      <c r="C19" s="8" t="s">
        <v>932</v>
      </c>
    </row>
    <row r="20" spans="2:6">
      <c r="B20" s="18"/>
      <c r="C20" s="8" t="s">
        <v>933</v>
      </c>
      <c r="F20" s="8" t="s">
        <v>934</v>
      </c>
    </row>
    <row r="21" spans="2:6">
      <c r="B21" s="18" t="s">
        <v>750</v>
      </c>
      <c r="C21" s="8" t="s">
        <v>1034</v>
      </c>
    </row>
    <row r="22" spans="2:6">
      <c r="B22" s="18"/>
      <c r="C22" s="8" t="s">
        <v>1033</v>
      </c>
    </row>
    <row r="24" spans="2:6">
      <c r="B24" s="28" t="s">
        <v>1199</v>
      </c>
    </row>
    <row r="25" spans="2:6">
      <c r="B25" s="8" t="s">
        <v>980</v>
      </c>
    </row>
    <row r="26" spans="2:6">
      <c r="B26" s="8" t="s">
        <v>981</v>
      </c>
    </row>
    <row r="27" spans="2:6">
      <c r="B27" s="18" t="s">
        <v>935</v>
      </c>
      <c r="C27" s="8" t="s">
        <v>937</v>
      </c>
    </row>
    <row r="28" spans="2:6">
      <c r="B28" s="18" t="s">
        <v>936</v>
      </c>
      <c r="C28" s="8" t="s">
        <v>938</v>
      </c>
    </row>
    <row r="29" spans="2:6">
      <c r="B29" s="18" t="s">
        <v>750</v>
      </c>
      <c r="C29" s="8" t="s">
        <v>982</v>
      </c>
    </row>
    <row r="30" spans="2:6">
      <c r="B30" s="18" t="s">
        <v>750</v>
      </c>
      <c r="C30" s="8" t="s">
        <v>976</v>
      </c>
    </row>
    <row r="32" spans="2:6">
      <c r="B32" s="28" t="s">
        <v>1200</v>
      </c>
    </row>
    <row r="33" spans="2:7">
      <c r="B33" s="18" t="s">
        <v>939</v>
      </c>
      <c r="C33" s="8" t="s">
        <v>940</v>
      </c>
    </row>
    <row r="34" spans="2:7">
      <c r="B34" s="18" t="s">
        <v>862</v>
      </c>
      <c r="C34" s="8" t="s">
        <v>954</v>
      </c>
      <c r="E34" s="8" t="s">
        <v>955</v>
      </c>
    </row>
    <row r="35" spans="2:7">
      <c r="B35" s="18"/>
      <c r="C35" s="8" t="s">
        <v>956</v>
      </c>
    </row>
    <row r="36" spans="2:7">
      <c r="B36" s="18" t="s">
        <v>750</v>
      </c>
      <c r="C36" s="8" t="s">
        <v>961</v>
      </c>
    </row>
    <row r="37" spans="2:7">
      <c r="B37" s="18"/>
      <c r="C37" s="8" t="s">
        <v>962</v>
      </c>
    </row>
    <row r="38" spans="2:7">
      <c r="B38" s="18" t="s">
        <v>1047</v>
      </c>
      <c r="C38" s="8" t="s">
        <v>1052</v>
      </c>
    </row>
    <row r="39" spans="2:7">
      <c r="C39" s="8" t="s">
        <v>1049</v>
      </c>
    </row>
    <row r="40" spans="2:7">
      <c r="B40" s="18" t="s">
        <v>1048</v>
      </c>
      <c r="C40" s="8" t="s">
        <v>1050</v>
      </c>
    </row>
    <row r="41" spans="2:7">
      <c r="C41" s="8" t="s">
        <v>1051</v>
      </c>
    </row>
    <row r="43" spans="2:7">
      <c r="B43" s="28" t="s">
        <v>1201</v>
      </c>
    </row>
    <row r="44" spans="2:7">
      <c r="B44" s="8" t="s">
        <v>942</v>
      </c>
    </row>
    <row r="45" spans="2:7">
      <c r="B45" s="8" t="s">
        <v>944</v>
      </c>
    </row>
    <row r="46" spans="2:7">
      <c r="B46" s="18" t="s">
        <v>939</v>
      </c>
      <c r="C46" s="8" t="s">
        <v>940</v>
      </c>
    </row>
    <row r="47" spans="2:7">
      <c r="B47" s="18" t="s">
        <v>862</v>
      </c>
      <c r="C47" s="8" t="s">
        <v>941</v>
      </c>
      <c r="G47" s="104" t="s">
        <v>951</v>
      </c>
    </row>
    <row r="48" spans="2:7">
      <c r="B48" s="18" t="s">
        <v>750</v>
      </c>
      <c r="C48" s="8" t="s">
        <v>963</v>
      </c>
    </row>
    <row r="50" spans="2:4">
      <c r="B50" s="28" t="s">
        <v>1202</v>
      </c>
    </row>
    <row r="51" spans="2:4">
      <c r="B51" s="27" t="s">
        <v>966</v>
      </c>
    </row>
    <row r="52" spans="2:4">
      <c r="B52" s="8" t="s">
        <v>968</v>
      </c>
    </row>
    <row r="53" spans="2:4">
      <c r="B53" s="18" t="s">
        <v>939</v>
      </c>
      <c r="C53" s="8" t="s">
        <v>940</v>
      </c>
    </row>
    <row r="54" spans="2:4">
      <c r="B54" s="18" t="s">
        <v>862</v>
      </c>
      <c r="C54" s="8" t="s">
        <v>967</v>
      </c>
    </row>
    <row r="55" spans="2:4">
      <c r="B55" s="27" t="s">
        <v>969</v>
      </c>
    </row>
    <row r="56" spans="2:4">
      <c r="B56" s="8" t="s">
        <v>1044</v>
      </c>
    </row>
    <row r="57" spans="2:4">
      <c r="B57" s="8" t="s">
        <v>1045</v>
      </c>
    </row>
    <row r="58" spans="2:4">
      <c r="B58" s="18" t="s">
        <v>939</v>
      </c>
      <c r="C58" s="8" t="s">
        <v>940</v>
      </c>
    </row>
    <row r="59" spans="2:4">
      <c r="B59" s="18" t="s">
        <v>862</v>
      </c>
      <c r="C59" s="8" t="s">
        <v>970</v>
      </c>
    </row>
    <row r="60" spans="2:4">
      <c r="C60" s="8" t="s">
        <v>971</v>
      </c>
    </row>
    <row r="61" spans="2:4">
      <c r="B61" s="18" t="s">
        <v>750</v>
      </c>
      <c r="C61" s="8" t="s">
        <v>972</v>
      </c>
    </row>
    <row r="62" spans="2:4" ht="18">
      <c r="B62" s="18" t="s">
        <v>741</v>
      </c>
      <c r="C62" s="30" t="s">
        <v>973</v>
      </c>
    </row>
    <row r="63" spans="2:4" ht="18">
      <c r="C63" s="18"/>
      <c r="D63" s="30"/>
    </row>
    <row r="64" spans="2:4">
      <c r="B64" s="28" t="s">
        <v>1203</v>
      </c>
    </row>
    <row r="65" spans="2:6">
      <c r="B65" s="8" t="s">
        <v>943</v>
      </c>
    </row>
    <row r="66" spans="2:6">
      <c r="B66" s="18" t="s">
        <v>939</v>
      </c>
      <c r="C66" s="8" t="s">
        <v>940</v>
      </c>
    </row>
    <row r="67" spans="2:6">
      <c r="B67" s="18" t="s">
        <v>862</v>
      </c>
      <c r="C67" s="8" t="s">
        <v>945</v>
      </c>
    </row>
    <row r="68" spans="2:6">
      <c r="B68" s="18"/>
      <c r="C68" s="8" t="s">
        <v>946</v>
      </c>
    </row>
    <row r="69" spans="2:6">
      <c r="B69" s="18"/>
      <c r="C69" s="8" t="s">
        <v>947</v>
      </c>
    </row>
    <row r="70" spans="2:6">
      <c r="C70" s="8" t="s">
        <v>796</v>
      </c>
    </row>
    <row r="71" spans="2:6">
      <c r="C71" s="8" t="s">
        <v>948</v>
      </c>
    </row>
    <row r="72" spans="2:6">
      <c r="C72" s="8" t="s">
        <v>949</v>
      </c>
    </row>
    <row r="73" spans="2:6">
      <c r="C73" s="8" t="s">
        <v>793</v>
      </c>
      <c r="F73" s="8" t="s">
        <v>1031</v>
      </c>
    </row>
    <row r="74" spans="2:6">
      <c r="C74" s="8" t="s">
        <v>950</v>
      </c>
      <c r="F74" s="8" t="s">
        <v>1035</v>
      </c>
    </row>
    <row r="75" spans="2:6">
      <c r="F75" s="8" t="s">
        <v>1036</v>
      </c>
    </row>
    <row r="76" spans="2:6">
      <c r="B76" s="18" t="s">
        <v>750</v>
      </c>
      <c r="C76" s="8" t="s">
        <v>963</v>
      </c>
    </row>
    <row r="78" spans="2:6">
      <c r="B78" s="28" t="s">
        <v>1204</v>
      </c>
    </row>
    <row r="79" spans="2:6">
      <c r="B79" s="8" t="s">
        <v>942</v>
      </c>
    </row>
    <row r="80" spans="2:6">
      <c r="B80" s="8" t="s">
        <v>952</v>
      </c>
    </row>
    <row r="81" spans="2:6">
      <c r="B81" s="18" t="s">
        <v>939</v>
      </c>
      <c r="C81" s="8" t="s">
        <v>940</v>
      </c>
    </row>
    <row r="82" spans="2:6">
      <c r="B82" s="18" t="s">
        <v>862</v>
      </c>
      <c r="C82" s="8" t="s">
        <v>946</v>
      </c>
    </row>
    <row r="83" spans="2:6">
      <c r="C83" s="8" t="s">
        <v>950</v>
      </c>
      <c r="F83" s="8" t="s">
        <v>1069</v>
      </c>
    </row>
    <row r="84" spans="2:6">
      <c r="F84" s="8" t="s">
        <v>1036</v>
      </c>
    </row>
    <row r="86" spans="2:6">
      <c r="B86" s="28" t="s">
        <v>1205</v>
      </c>
    </row>
    <row r="87" spans="2:6">
      <c r="B87" s="8" t="s">
        <v>957</v>
      </c>
    </row>
    <row r="88" spans="2:6">
      <c r="B88" s="8" t="s">
        <v>958</v>
      </c>
    </row>
    <row r="89" spans="2:6">
      <c r="B89" s="18" t="s">
        <v>953</v>
      </c>
      <c r="C89" s="8" t="s">
        <v>758</v>
      </c>
    </row>
    <row r="91" spans="2:6">
      <c r="B91" s="28" t="s">
        <v>1206</v>
      </c>
    </row>
    <row r="92" spans="2:6">
      <c r="B92" s="8" t="s">
        <v>983</v>
      </c>
    </row>
    <row r="93" spans="2:6">
      <c r="B93" s="8" t="s">
        <v>1209</v>
      </c>
    </row>
    <row r="94" spans="2:6">
      <c r="B94" s="18" t="s">
        <v>959</v>
      </c>
      <c r="C94" s="8" t="s">
        <v>960</v>
      </c>
    </row>
    <row r="95" spans="2:6">
      <c r="B95" s="18"/>
    </row>
    <row r="96" spans="2:6">
      <c r="B96" s="28" t="s">
        <v>1207</v>
      </c>
    </row>
    <row r="97" spans="2:3">
      <c r="B97" s="8" t="s">
        <v>984</v>
      </c>
    </row>
    <row r="98" spans="2:3">
      <c r="B98" s="8" t="s">
        <v>1040</v>
      </c>
    </row>
    <row r="99" spans="2:3">
      <c r="B99" s="18" t="s">
        <v>964</v>
      </c>
      <c r="C99" s="8" t="s">
        <v>965</v>
      </c>
    </row>
    <row r="100" spans="2:3">
      <c r="B100" s="18"/>
    </row>
    <row r="101" spans="2:3">
      <c r="B101" s="28" t="s">
        <v>1208</v>
      </c>
    </row>
    <row r="102" spans="2:3">
      <c r="B102" s="8" t="s">
        <v>1168</v>
      </c>
    </row>
    <row r="103" spans="2:3">
      <c r="B103" s="8" t="s">
        <v>1169</v>
      </c>
    </row>
    <row r="104" spans="2:3">
      <c r="B104" s="18" t="s">
        <v>1170</v>
      </c>
      <c r="C104" s="8" t="s">
        <v>1171</v>
      </c>
    </row>
  </sheetData>
  <phoneticPr fontId="2"/>
  <hyperlinks>
    <hyperlink ref="C62" r:id="rId1" xr:uid="{B3DBB9A4-A44F-43E6-84A8-ECCB625E8133}"/>
    <hyperlink ref="C5" r:id="rId2" xr:uid="{153A33E4-08BC-468A-9A19-4D87F5632732}"/>
  </hyperlinks>
  <pageMargins left="0.23622047244094491" right="0.23622047244094491" top="0.74803149606299213" bottom="0.74803149606299213" header="0.31496062992125984" footer="0.31496062992125984"/>
  <pageSetup paperSize="9" orientation="landscape" r:id="rId3"/>
  <headerFooter>
    <oddHeader>&amp;R&amp;A</oddHeader>
    <oddFooter>&amp;C&amp;P/&amp;N&amp;R横浜市立大学附属病院　臨床試験管理室</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ED480-33CA-4730-86C4-0F398306C051}">
  <dimension ref="B2:C60"/>
  <sheetViews>
    <sheetView view="pageBreakPreview" zoomScaleNormal="100" zoomScaleSheetLayoutView="100" workbookViewId="0"/>
  </sheetViews>
  <sheetFormatPr defaultColWidth="8.69921875" defaultRowHeight="15"/>
  <cols>
    <col min="1" max="1" width="4.3984375" style="8" customWidth="1"/>
    <col min="2" max="2" width="8.296875" style="8" customWidth="1"/>
    <col min="3" max="3" width="8.69921875" style="8" customWidth="1"/>
    <col min="4" max="16384" width="8.69921875" style="8"/>
  </cols>
  <sheetData>
    <row r="2" spans="2:3">
      <c r="B2" s="28" t="s">
        <v>1181</v>
      </c>
    </row>
    <row r="3" spans="2:3">
      <c r="B3" s="27" t="s">
        <v>733</v>
      </c>
    </row>
    <row r="4" spans="2:3">
      <c r="B4" s="18" t="s">
        <v>734</v>
      </c>
      <c r="C4" s="8" t="s">
        <v>735</v>
      </c>
    </row>
    <row r="5" spans="2:3">
      <c r="B5" s="18" t="s">
        <v>743</v>
      </c>
      <c r="C5" s="8" t="s">
        <v>736</v>
      </c>
    </row>
    <row r="6" spans="2:3">
      <c r="B6" s="18" t="s">
        <v>359</v>
      </c>
      <c r="C6" s="8" t="s">
        <v>737</v>
      </c>
    </row>
    <row r="7" spans="2:3">
      <c r="B7" s="18" t="s">
        <v>744</v>
      </c>
      <c r="C7" s="8" t="s">
        <v>1318</v>
      </c>
    </row>
    <row r="8" spans="2:3">
      <c r="B8" s="18" t="s">
        <v>1225</v>
      </c>
      <c r="C8" s="8" t="s">
        <v>738</v>
      </c>
    </row>
    <row r="9" spans="2:3">
      <c r="B9" s="18" t="s">
        <v>739</v>
      </c>
      <c r="C9" s="82">
        <v>3079</v>
      </c>
    </row>
    <row r="10" spans="2:3">
      <c r="B10" s="18" t="s">
        <v>1227</v>
      </c>
      <c r="C10" s="8" t="s">
        <v>1226</v>
      </c>
    </row>
    <row r="11" spans="2:3">
      <c r="B11" s="18" t="s">
        <v>561</v>
      </c>
      <c r="C11" s="82" t="s">
        <v>740</v>
      </c>
    </row>
    <row r="12" spans="2:3" ht="18">
      <c r="B12" s="18" t="s">
        <v>563</v>
      </c>
      <c r="C12" s="96" t="s">
        <v>886</v>
      </c>
    </row>
    <row r="13" spans="2:3" ht="18">
      <c r="B13" s="18" t="s">
        <v>741</v>
      </c>
      <c r="C13" s="30" t="s">
        <v>742</v>
      </c>
    </row>
    <row r="14" spans="2:3" ht="18">
      <c r="B14" s="18" t="s">
        <v>884</v>
      </c>
      <c r="C14" s="30" t="s">
        <v>885</v>
      </c>
    </row>
    <row r="15" spans="2:3" ht="15" customHeight="1">
      <c r="B15" s="18"/>
      <c r="C15" s="30"/>
    </row>
    <row r="16" spans="2:3" ht="15" customHeight="1">
      <c r="B16" s="27" t="s">
        <v>745</v>
      </c>
      <c r="C16" s="30"/>
    </row>
    <row r="17" spans="2:3" ht="15" customHeight="1">
      <c r="B17" s="18" t="s">
        <v>752</v>
      </c>
      <c r="C17" s="84" t="s">
        <v>1087</v>
      </c>
    </row>
    <row r="18" spans="2:3" ht="15" customHeight="1">
      <c r="B18" s="18" t="s">
        <v>746</v>
      </c>
      <c r="C18" s="84" t="s">
        <v>748</v>
      </c>
    </row>
    <row r="19" spans="2:3" ht="15" customHeight="1">
      <c r="B19" s="18" t="s">
        <v>747</v>
      </c>
      <c r="C19" s="84" t="s">
        <v>749</v>
      </c>
    </row>
    <row r="20" spans="2:3" ht="15" customHeight="1">
      <c r="B20" s="18" t="s">
        <v>750</v>
      </c>
      <c r="C20" s="84" t="s">
        <v>751</v>
      </c>
    </row>
    <row r="21" spans="2:3" ht="15" customHeight="1">
      <c r="B21" s="18"/>
      <c r="C21" s="83"/>
    </row>
    <row r="22" spans="2:3">
      <c r="B22" s="28" t="s">
        <v>1182</v>
      </c>
    </row>
    <row r="23" spans="2:3">
      <c r="B23" s="8" t="s">
        <v>18</v>
      </c>
    </row>
    <row r="24" spans="2:3">
      <c r="B24" s="27" t="s">
        <v>887</v>
      </c>
    </row>
    <row r="25" spans="2:3" ht="18">
      <c r="B25" s="30" t="s">
        <v>19</v>
      </c>
    </row>
    <row r="26" spans="2:3">
      <c r="B26" s="18" t="s">
        <v>888</v>
      </c>
      <c r="C26" s="8" t="s">
        <v>889</v>
      </c>
    </row>
    <row r="27" spans="2:3">
      <c r="C27" s="8" t="s">
        <v>890</v>
      </c>
    </row>
    <row r="28" spans="2:3">
      <c r="C28" s="8" t="s">
        <v>891</v>
      </c>
    </row>
    <row r="29" spans="2:3">
      <c r="C29" s="8" t="s">
        <v>892</v>
      </c>
    </row>
    <row r="30" spans="2:3">
      <c r="B30" s="27" t="s">
        <v>893</v>
      </c>
    </row>
    <row r="31" spans="2:3" ht="18">
      <c r="B31" s="30" t="s">
        <v>894</v>
      </c>
    </row>
    <row r="32" spans="2:3">
      <c r="B32" s="18" t="s">
        <v>888</v>
      </c>
      <c r="C32" s="8" t="s">
        <v>897</v>
      </c>
    </row>
    <row r="33" spans="2:3">
      <c r="C33" s="8" t="s">
        <v>895</v>
      </c>
    </row>
    <row r="34" spans="2:3">
      <c r="C34" s="8" t="s">
        <v>896</v>
      </c>
    </row>
    <row r="35" spans="2:3">
      <c r="C35" s="8" t="s">
        <v>898</v>
      </c>
    </row>
    <row r="36" spans="2:3">
      <c r="C36" s="8" t="s">
        <v>899</v>
      </c>
    </row>
    <row r="37" spans="2:3">
      <c r="C37" s="8" t="s">
        <v>900</v>
      </c>
    </row>
    <row r="38" spans="2:3">
      <c r="C38" s="8" t="s">
        <v>901</v>
      </c>
    </row>
    <row r="39" spans="2:3">
      <c r="B39" s="27" t="s">
        <v>902</v>
      </c>
    </row>
    <row r="40" spans="2:3" ht="15" customHeight="1">
      <c r="B40" s="30" t="s">
        <v>903</v>
      </c>
      <c r="C40" s="30"/>
    </row>
    <row r="41" spans="2:3" ht="15" customHeight="1">
      <c r="B41" s="18" t="s">
        <v>888</v>
      </c>
      <c r="C41" s="8" t="s">
        <v>904</v>
      </c>
    </row>
    <row r="42" spans="2:3" ht="15" customHeight="1">
      <c r="C42" s="8" t="s">
        <v>905</v>
      </c>
    </row>
    <row r="43" spans="2:3" ht="15" customHeight="1">
      <c r="C43" s="8" t="s">
        <v>906</v>
      </c>
    </row>
    <row r="44" spans="2:3" ht="15" customHeight="1">
      <c r="C44" s="8" t="s">
        <v>907</v>
      </c>
    </row>
    <row r="45" spans="2:3" ht="15" customHeight="1">
      <c r="B45" s="18" t="s">
        <v>750</v>
      </c>
      <c r="C45" s="8" t="s">
        <v>908</v>
      </c>
    </row>
    <row r="46" spans="2:3">
      <c r="B46" s="27" t="s">
        <v>909</v>
      </c>
    </row>
    <row r="47" spans="2:3" ht="18">
      <c r="B47" s="30" t="s">
        <v>910</v>
      </c>
    </row>
    <row r="48" spans="2:3" ht="15" customHeight="1">
      <c r="B48" s="18"/>
    </row>
    <row r="49" spans="2:3">
      <c r="B49" s="28" t="s">
        <v>1183</v>
      </c>
    </row>
    <row r="50" spans="2:3">
      <c r="B50" s="8" t="s">
        <v>7</v>
      </c>
    </row>
    <row r="51" spans="2:3">
      <c r="B51" s="27" t="s">
        <v>8</v>
      </c>
    </row>
    <row r="52" spans="2:3" ht="18">
      <c r="B52" s="18" t="s">
        <v>741</v>
      </c>
      <c r="C52" s="30" t="s">
        <v>9</v>
      </c>
    </row>
    <row r="53" spans="2:3">
      <c r="B53" s="27" t="s">
        <v>10</v>
      </c>
    </row>
    <row r="54" spans="2:3" ht="18">
      <c r="B54" s="18" t="s">
        <v>741</v>
      </c>
      <c r="C54" s="30" t="s">
        <v>11</v>
      </c>
    </row>
    <row r="55" spans="2:3" ht="18">
      <c r="B55" s="18"/>
      <c r="C55" s="30"/>
    </row>
    <row r="56" spans="2:3" ht="18">
      <c r="B56" s="28" t="s">
        <v>1220</v>
      </c>
      <c r="C56" s="30"/>
    </row>
    <row r="57" spans="2:3" ht="18">
      <c r="B57" s="8" t="s">
        <v>1221</v>
      </c>
      <c r="C57" s="30"/>
    </row>
    <row r="58" spans="2:3" ht="16.2">
      <c r="B58" s="18" t="s">
        <v>741</v>
      </c>
      <c r="C58" s="107" t="s">
        <v>1222</v>
      </c>
    </row>
    <row r="59" spans="2:3" ht="15" customHeight="1">
      <c r="B59" s="30"/>
    </row>
    <row r="60" spans="2:3">
      <c r="C60" s="26"/>
    </row>
  </sheetData>
  <phoneticPr fontId="2"/>
  <hyperlinks>
    <hyperlink ref="B25" r:id="rId1" xr:uid="{AF76E130-A027-47E2-AFF2-13E706B47F47}"/>
    <hyperlink ref="C52" r:id="rId2" xr:uid="{4D194782-E10A-4F11-AA64-BC9A2C2234AC}"/>
    <hyperlink ref="C54" r:id="rId3" xr:uid="{10890059-BCF8-4E15-8CE1-5EBA171E3B21}"/>
    <hyperlink ref="C13" r:id="rId4" xr:uid="{5D0DB5A2-D0ED-4CEC-A819-F8F1149D7F4C}"/>
    <hyperlink ref="C14" r:id="rId5" xr:uid="{A51A1A68-F1F4-443D-B4CF-87E5B7042606}"/>
    <hyperlink ref="C12" r:id="rId6" xr:uid="{71065BE2-B5F3-4423-B88F-FA5A2ACE9C3A}"/>
    <hyperlink ref="B31" r:id="rId7" xr:uid="{E8046E3B-4449-44A8-A4C2-D0ED26A5C4FC}"/>
    <hyperlink ref="B40" r:id="rId8" xr:uid="{CA22EA3D-B881-4465-B6E4-EDCEC2C219F0}"/>
    <hyperlink ref="B47" r:id="rId9" xr:uid="{E8F4A71B-2483-4E48-B6B9-D4A7C13DD414}"/>
    <hyperlink ref="C58" r:id="rId10" xr:uid="{24585B6E-FCF4-4E7F-B6FA-8B091534D21C}"/>
  </hyperlinks>
  <pageMargins left="0.23622047244094491" right="0.23622047244094491" top="0.74803149606299213" bottom="0.74803149606299213" header="0.31496062992125984" footer="0.31496062992125984"/>
  <pageSetup paperSize="9" orientation="portrait" r:id="rId11"/>
  <headerFooter>
    <oddHeader>&amp;R&amp;A</oddHeader>
    <oddFooter>&amp;C&amp;P/&amp;N&amp;R横浜市立大学附属病院　臨床試験管理室</oddFooter>
  </headerFooter>
  <rowBreaks count="1" manualBreakCount="1">
    <brk id="45"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EBD20-FBD1-4E7C-9C23-A09AF9997449}">
  <dimension ref="B2:G87"/>
  <sheetViews>
    <sheetView view="pageBreakPreview" zoomScaleNormal="100" zoomScaleSheetLayoutView="100" workbookViewId="0">
      <selection activeCell="C14" sqref="C14"/>
    </sheetView>
  </sheetViews>
  <sheetFormatPr defaultColWidth="8.69921875" defaultRowHeight="15"/>
  <cols>
    <col min="1" max="1" width="4.3984375" style="8" customWidth="1"/>
    <col min="2" max="2" width="12.59765625" style="8" customWidth="1"/>
    <col min="3" max="3" width="8.69921875" style="8" customWidth="1"/>
    <col min="4" max="13" width="8.69921875" style="8"/>
    <col min="14" max="14" width="13.796875" style="8" customWidth="1"/>
    <col min="15" max="16384" width="8.69921875" style="8"/>
  </cols>
  <sheetData>
    <row r="2" spans="2:3">
      <c r="B2" s="28" t="s">
        <v>1176</v>
      </c>
    </row>
    <row r="3" spans="2:3">
      <c r="B3" s="8" t="s">
        <v>1249</v>
      </c>
    </row>
    <row r="4" spans="2:3" ht="18">
      <c r="B4" s="18" t="s">
        <v>563</v>
      </c>
      <c r="C4" s="96" t="s">
        <v>886</v>
      </c>
    </row>
    <row r="5" spans="2:3">
      <c r="B5" s="8" t="s">
        <v>1072</v>
      </c>
    </row>
    <row r="6" spans="2:3">
      <c r="B6" s="8" t="s">
        <v>1174</v>
      </c>
    </row>
    <row r="7" spans="2:3">
      <c r="B7" s="8" t="s">
        <v>1173</v>
      </c>
    </row>
    <row r="8" spans="2:3">
      <c r="B8" s="97" t="s">
        <v>750</v>
      </c>
      <c r="C8" s="27" t="s">
        <v>1259</v>
      </c>
    </row>
    <row r="9" spans="2:3">
      <c r="B9" s="97"/>
      <c r="C9" s="27" t="s">
        <v>1246</v>
      </c>
    </row>
    <row r="10" spans="2:3">
      <c r="B10" s="8" t="s">
        <v>1073</v>
      </c>
    </row>
    <row r="11" spans="2:3">
      <c r="B11" s="8" t="s">
        <v>1175</v>
      </c>
    </row>
    <row r="12" spans="2:3">
      <c r="B12" s="8" t="s">
        <v>1158</v>
      </c>
    </row>
    <row r="13" spans="2:3">
      <c r="B13" s="97" t="s">
        <v>750</v>
      </c>
      <c r="C13" s="28" t="s">
        <v>912</v>
      </c>
    </row>
    <row r="14" spans="2:3">
      <c r="B14" s="27"/>
      <c r="C14" s="27" t="s">
        <v>1321</v>
      </c>
    </row>
    <row r="15" spans="2:3">
      <c r="B15" s="27"/>
      <c r="C15" s="27" t="s">
        <v>4</v>
      </c>
    </row>
    <row r="16" spans="2:3">
      <c r="B16" s="27"/>
      <c r="C16" s="27" t="s">
        <v>5</v>
      </c>
    </row>
    <row r="17" spans="2:5">
      <c r="B17" s="27"/>
      <c r="C17" s="27" t="s">
        <v>6</v>
      </c>
    </row>
    <row r="18" spans="2:5">
      <c r="B18" s="8" t="s">
        <v>1257</v>
      </c>
    </row>
    <row r="19" spans="2:5">
      <c r="B19" s="8" t="s">
        <v>1258</v>
      </c>
    </row>
    <row r="20" spans="2:5">
      <c r="B20" s="8" t="s">
        <v>1006</v>
      </c>
    </row>
    <row r="22" spans="2:5">
      <c r="B22" s="28" t="s">
        <v>1177</v>
      </c>
    </row>
    <row r="23" spans="2:5">
      <c r="B23" s="8" t="s">
        <v>1110</v>
      </c>
    </row>
    <row r="25" spans="2:5">
      <c r="B25" s="28" t="s">
        <v>1256</v>
      </c>
      <c r="E25" s="114" t="s">
        <v>1272</v>
      </c>
    </row>
    <row r="26" spans="2:5">
      <c r="B26" s="8" t="s">
        <v>1242</v>
      </c>
    </row>
    <row r="27" spans="2:5">
      <c r="B27" s="8" t="s">
        <v>1248</v>
      </c>
    </row>
    <row r="29" spans="2:5">
      <c r="B29" s="27" t="s">
        <v>1243</v>
      </c>
    </row>
    <row r="30" spans="2:5">
      <c r="B30" s="37" t="s">
        <v>1241</v>
      </c>
    </row>
    <row r="31" spans="2:5">
      <c r="B31" s="18" t="s">
        <v>888</v>
      </c>
      <c r="C31" s="8" t="s">
        <v>15</v>
      </c>
    </row>
    <row r="32" spans="2:5">
      <c r="C32" s="8" t="s">
        <v>16</v>
      </c>
    </row>
    <row r="33" spans="2:6">
      <c r="C33" s="8" t="s">
        <v>17</v>
      </c>
    </row>
    <row r="34" spans="2:6">
      <c r="C34" s="8" t="s">
        <v>1239</v>
      </c>
    </row>
    <row r="35" spans="2:6">
      <c r="C35" s="8" t="s">
        <v>1269</v>
      </c>
    </row>
    <row r="36" spans="2:6">
      <c r="C36" s="8" t="s">
        <v>1270</v>
      </c>
    </row>
    <row r="37" spans="2:6">
      <c r="C37" s="8" t="s">
        <v>1271</v>
      </c>
    </row>
    <row r="38" spans="2:6">
      <c r="C38" s="8" t="s">
        <v>1229</v>
      </c>
    </row>
    <row r="39" spans="2:6">
      <c r="B39" s="117" t="s">
        <v>750</v>
      </c>
      <c r="C39" s="26" t="s">
        <v>1172</v>
      </c>
    </row>
    <row r="40" spans="2:6">
      <c r="B40" s="117"/>
      <c r="C40" s="26"/>
    </row>
    <row r="41" spans="2:6">
      <c r="B41" s="27" t="s">
        <v>1244</v>
      </c>
    </row>
    <row r="42" spans="2:6">
      <c r="B42" s="26" t="s">
        <v>1247</v>
      </c>
    </row>
    <row r="43" spans="2:6" ht="18">
      <c r="B43" s="18" t="s">
        <v>1115</v>
      </c>
      <c r="C43" t="s">
        <v>1117</v>
      </c>
      <c r="F43" t="s">
        <v>1118</v>
      </c>
    </row>
    <row r="44" spans="2:6">
      <c r="B44" s="18" t="s">
        <v>1022</v>
      </c>
      <c r="C44" s="8" t="s">
        <v>1021</v>
      </c>
    </row>
    <row r="45" spans="2:6">
      <c r="B45" s="18" t="s">
        <v>1023</v>
      </c>
      <c r="C45" s="27" t="s">
        <v>1062</v>
      </c>
    </row>
    <row r="46" spans="2:6">
      <c r="B46" s="18" t="s">
        <v>750</v>
      </c>
      <c r="C46" s="27" t="s">
        <v>1228</v>
      </c>
    </row>
    <row r="47" spans="2:6">
      <c r="B47" s="18" t="s">
        <v>1024</v>
      </c>
      <c r="C47" s="27" t="s">
        <v>1063</v>
      </c>
    </row>
    <row r="48" spans="2:6">
      <c r="B48" s="18" t="s">
        <v>1026</v>
      </c>
      <c r="C48" s="8" t="s">
        <v>1025</v>
      </c>
    </row>
    <row r="49" spans="2:6">
      <c r="C49" s="8" t="s">
        <v>1037</v>
      </c>
    </row>
    <row r="51" spans="2:6">
      <c r="B51" s="28" t="s">
        <v>1240</v>
      </c>
      <c r="D51" s="114" t="s">
        <v>1273</v>
      </c>
    </row>
    <row r="52" spans="2:6">
      <c r="B52" s="18" t="s">
        <v>811</v>
      </c>
      <c r="C52" s="8" t="s">
        <v>1111</v>
      </c>
    </row>
    <row r="53" spans="2:6">
      <c r="B53" s="18"/>
      <c r="C53" s="8" t="s">
        <v>1112</v>
      </c>
    </row>
    <row r="54" spans="2:6">
      <c r="B54" s="18" t="s">
        <v>812</v>
      </c>
      <c r="C54" s="8" t="s">
        <v>1245</v>
      </c>
    </row>
    <row r="55" spans="2:6">
      <c r="B55" s="18"/>
      <c r="C55" s="8" t="s">
        <v>12</v>
      </c>
    </row>
    <row r="57" spans="2:6">
      <c r="B57" s="28" t="s">
        <v>1238</v>
      </c>
    </row>
    <row r="58" spans="2:6">
      <c r="B58" s="27" t="s">
        <v>1113</v>
      </c>
    </row>
    <row r="59" spans="2:6" ht="18">
      <c r="B59" s="18" t="s">
        <v>1115</v>
      </c>
      <c r="C59" t="s">
        <v>1117</v>
      </c>
      <c r="F59" t="s">
        <v>1118</v>
      </c>
    </row>
    <row r="60" spans="2:6">
      <c r="B60" s="18"/>
      <c r="C60" s="37" t="s">
        <v>1027</v>
      </c>
    </row>
    <row r="61" spans="2:6">
      <c r="B61" s="18"/>
      <c r="C61" s="8" t="s">
        <v>13</v>
      </c>
    </row>
    <row r="62" spans="2:6">
      <c r="C62" s="8" t="s">
        <v>14</v>
      </c>
    </row>
    <row r="63" spans="2:6">
      <c r="B63" s="27" t="s">
        <v>1142</v>
      </c>
      <c r="C63" s="51"/>
    </row>
    <row r="64" spans="2:6" ht="18">
      <c r="B64" s="18" t="s">
        <v>1115</v>
      </c>
      <c r="C64" t="s">
        <v>1119</v>
      </c>
    </row>
    <row r="65" spans="2:7">
      <c r="B65" s="18"/>
      <c r="C65" s="37" t="s">
        <v>1306</v>
      </c>
    </row>
    <row r="66" spans="2:7">
      <c r="B66" s="18"/>
      <c r="C66" s="8" t="s">
        <v>1307</v>
      </c>
    </row>
    <row r="67" spans="2:7">
      <c r="C67" s="8" t="s">
        <v>1308</v>
      </c>
    </row>
    <row r="68" spans="2:7">
      <c r="B68" s="27" t="s">
        <v>1237</v>
      </c>
    </row>
    <row r="69" spans="2:7" ht="18">
      <c r="B69" s="18" t="s">
        <v>1115</v>
      </c>
      <c r="C69" t="s">
        <v>1116</v>
      </c>
      <c r="G69" t="s">
        <v>1123</v>
      </c>
    </row>
    <row r="70" spans="2:7">
      <c r="C70" s="8" t="s">
        <v>1232</v>
      </c>
    </row>
    <row r="71" spans="2:7">
      <c r="C71" s="8" t="s">
        <v>1143</v>
      </c>
    </row>
    <row r="72" spans="2:7">
      <c r="B72" s="18"/>
      <c r="C72" s="8" t="s">
        <v>1250</v>
      </c>
    </row>
    <row r="73" spans="2:7">
      <c r="B73" s="18"/>
    </row>
    <row r="74" spans="2:7">
      <c r="B74" s="28" t="s">
        <v>1178</v>
      </c>
      <c r="C74" s="114" t="s">
        <v>1274</v>
      </c>
    </row>
    <row r="75" spans="2:7" ht="18">
      <c r="B75" s="18" t="s">
        <v>1115</v>
      </c>
      <c r="C75" t="s">
        <v>1120</v>
      </c>
    </row>
    <row r="76" spans="2:7">
      <c r="C76" s="82" t="s">
        <v>1261</v>
      </c>
    </row>
    <row r="77" spans="2:7">
      <c r="C77" s="82" t="s">
        <v>1260</v>
      </c>
    </row>
    <row r="78" spans="2:7">
      <c r="C78" s="82"/>
    </row>
    <row r="79" spans="2:7" ht="18">
      <c r="B79" s="28" t="s">
        <v>1179</v>
      </c>
      <c r="C79" s="106"/>
    </row>
    <row r="80" spans="2:7" ht="18">
      <c r="B80" s="18" t="s">
        <v>1115</v>
      </c>
      <c r="C80" t="s">
        <v>1122</v>
      </c>
    </row>
    <row r="81" spans="2:3">
      <c r="B81" s="18"/>
      <c r="C81" s="82" t="s">
        <v>1146</v>
      </c>
    </row>
    <row r="82" spans="2:3">
      <c r="B82" s="18"/>
      <c r="C82" s="82"/>
    </row>
    <row r="83" spans="2:3" ht="18">
      <c r="B83" s="28" t="s">
        <v>1180</v>
      </c>
      <c r="C83" s="106"/>
    </row>
    <row r="84" spans="2:3" ht="18">
      <c r="B84" s="18" t="s">
        <v>1115</v>
      </c>
      <c r="C84" t="s">
        <v>1162</v>
      </c>
    </row>
    <row r="85" spans="2:3">
      <c r="B85" s="18"/>
      <c r="C85" s="82" t="s">
        <v>1147</v>
      </c>
    </row>
    <row r="86" spans="2:3" ht="18">
      <c r="B86" s="18"/>
      <c r="C86" s="106"/>
    </row>
    <row r="87" spans="2:3" ht="18">
      <c r="B87" s="18"/>
      <c r="C87" s="106"/>
    </row>
  </sheetData>
  <phoneticPr fontId="2"/>
  <hyperlinks>
    <hyperlink ref="C4" r:id="rId1" xr:uid="{472B79A3-1BC4-4432-A9F4-0C856DBD6D29}"/>
  </hyperlinks>
  <pageMargins left="0.23622047244094491" right="0.23622047244094491" top="0.74803149606299213" bottom="0.74803149606299213" header="0.31496062992125984" footer="0.31496062992125984"/>
  <pageSetup paperSize="9" orientation="landscape" r:id="rId2"/>
  <headerFooter>
    <oddHeader>&amp;R&amp;A</oddHeader>
    <oddFooter>&amp;C&amp;P/&amp;N&amp;R横浜市立大学附属病院　臨床試験管理室</oddFooter>
  </headerFooter>
  <rowBreaks count="2" manualBreakCount="2">
    <brk id="28" max="13" man="1"/>
    <brk id="56" max="1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5B384-2594-40C6-B6DE-D7B3976853B1}">
  <sheetPr>
    <tabColor theme="8" tint="0.59999389629810485"/>
  </sheetPr>
  <dimension ref="A1:L197"/>
  <sheetViews>
    <sheetView view="pageBreakPreview" zoomScaleNormal="83" zoomScaleSheetLayoutView="100" workbookViewId="0">
      <pane xSplit="4" ySplit="3" topLeftCell="E4" activePane="bottomRight" state="frozen"/>
      <selection pane="topRight" activeCell="D1" sqref="D1"/>
      <selection pane="bottomLeft" activeCell="A3" sqref="A3"/>
      <selection pane="bottomRight"/>
    </sheetView>
  </sheetViews>
  <sheetFormatPr defaultColWidth="8.69921875" defaultRowHeight="15" outlineLevelCol="1"/>
  <cols>
    <col min="1" max="1" width="8.69921875" style="68" bestFit="1" customWidth="1"/>
    <col min="2" max="2" width="10.69921875" style="59" bestFit="1" customWidth="1"/>
    <col min="3" max="3" width="17.5" style="59" bestFit="1" customWidth="1"/>
    <col min="4" max="4" width="18.69921875" style="60" bestFit="1" customWidth="1"/>
    <col min="5" max="5" width="25.19921875" style="12" bestFit="1" customWidth="1"/>
    <col min="6" max="6" width="36.19921875" style="60" customWidth="1"/>
    <col min="7" max="7" width="12.69921875" style="69" bestFit="1" customWidth="1"/>
    <col min="8" max="8" width="36.19921875" style="60" bestFit="1" customWidth="1"/>
    <col min="9" max="9" width="8.69921875" style="37" hidden="1" customWidth="1" outlineLevel="1"/>
    <col min="10" max="10" width="20.59765625" style="37" hidden="1" customWidth="1" outlineLevel="1"/>
    <col min="11" max="11" width="21.69921875" style="37" hidden="1" customWidth="1" outlineLevel="1"/>
    <col min="12" max="12" width="8.69921875" style="37" collapsed="1"/>
    <col min="13" max="16384" width="8.69921875" style="37"/>
  </cols>
  <sheetData>
    <row r="1" spans="1:11" ht="24.6">
      <c r="A1" s="105" t="str">
        <f>はじめにお読みください!$C$6</f>
        <v>Ver.1.2</v>
      </c>
      <c r="B1" s="10" t="s">
        <v>20</v>
      </c>
      <c r="C1" s="53"/>
      <c r="D1" s="54"/>
      <c r="E1" s="54"/>
      <c r="F1" s="54"/>
      <c r="G1" s="99" t="s">
        <v>21</v>
      </c>
      <c r="H1" s="61" t="s">
        <v>675</v>
      </c>
    </row>
    <row r="2" spans="1:11" s="51" customFormat="1">
      <c r="A2" s="62" t="s">
        <v>22</v>
      </c>
      <c r="B2" s="55"/>
      <c r="C2" s="55"/>
      <c r="D2" s="56"/>
      <c r="E2" s="63" t="s">
        <v>23</v>
      </c>
      <c r="F2" s="64"/>
      <c r="G2" s="65"/>
      <c r="H2" s="56"/>
    </row>
    <row r="3" spans="1:11">
      <c r="A3" s="57" t="s">
        <v>24</v>
      </c>
      <c r="B3" s="57" t="s">
        <v>25</v>
      </c>
      <c r="C3" s="57" t="s">
        <v>26</v>
      </c>
      <c r="D3" s="58" t="s">
        <v>27</v>
      </c>
      <c r="E3" s="58" t="s">
        <v>28</v>
      </c>
      <c r="F3" s="58" t="s">
        <v>29</v>
      </c>
      <c r="G3" s="58" t="s">
        <v>30</v>
      </c>
      <c r="H3" s="66" t="s">
        <v>31</v>
      </c>
      <c r="I3" s="52" t="s">
        <v>32</v>
      </c>
      <c r="J3" s="52" t="s">
        <v>33</v>
      </c>
      <c r="K3" s="52" t="s">
        <v>34</v>
      </c>
    </row>
    <row r="4" spans="1:11" ht="30.6" customHeight="1">
      <c r="A4" s="31">
        <v>1</v>
      </c>
      <c r="B4" s="44" t="s">
        <v>35</v>
      </c>
      <c r="C4" s="44" t="s">
        <v>36</v>
      </c>
      <c r="D4" s="33" t="s">
        <v>37</v>
      </c>
      <c r="E4" s="34"/>
      <c r="F4" s="33"/>
      <c r="G4" s="33" t="s">
        <v>38</v>
      </c>
      <c r="H4" s="33" t="s">
        <v>39</v>
      </c>
      <c r="I4" s="37">
        <f>テーブル2[[#This Row],[No.]]</f>
        <v>1</v>
      </c>
      <c r="J4" s="37">
        <f>COUNTIF(C:C,テーブル2[[#This Row],[中分類]])</f>
        <v>9</v>
      </c>
      <c r="K4" s="37">
        <f>COUNTIF(D:D,テーブル2[[#This Row],[小分類]])</f>
        <v>1</v>
      </c>
    </row>
    <row r="5" spans="1:11" ht="30.6" customHeight="1">
      <c r="A5" s="31">
        <v>2</v>
      </c>
      <c r="B5" s="32" t="s">
        <v>35</v>
      </c>
      <c r="C5" s="32" t="s">
        <v>36</v>
      </c>
      <c r="D5" s="33" t="s">
        <v>40</v>
      </c>
      <c r="E5" s="34"/>
      <c r="F5" s="36"/>
      <c r="G5" s="33" t="s">
        <v>38</v>
      </c>
      <c r="H5" s="33"/>
      <c r="I5" s="37">
        <f>テーブル2[[#This Row],[No.]]</f>
        <v>2</v>
      </c>
      <c r="J5" s="37">
        <f>COUNTIF(C:C,テーブル2[[#This Row],[中分類]])</f>
        <v>9</v>
      </c>
      <c r="K5" s="37">
        <f>COUNTIF(D:D,テーブル2[[#This Row],[小分類]])</f>
        <v>1</v>
      </c>
    </row>
    <row r="6" spans="1:11" ht="60">
      <c r="A6" s="31">
        <v>3</v>
      </c>
      <c r="B6" s="32" t="s">
        <v>35</v>
      </c>
      <c r="C6" s="32" t="s">
        <v>36</v>
      </c>
      <c r="D6" s="33" t="s">
        <v>41</v>
      </c>
      <c r="E6" s="35" t="s">
        <v>42</v>
      </c>
      <c r="F6" s="33"/>
      <c r="G6" s="33" t="s">
        <v>38</v>
      </c>
      <c r="H6" s="33" t="s">
        <v>1309</v>
      </c>
      <c r="I6" s="37">
        <f>テーブル2[[#This Row],[No.]]</f>
        <v>3</v>
      </c>
      <c r="J6" s="37">
        <f>COUNTIF(C:C,テーブル2[[#This Row],[中分類]])</f>
        <v>9</v>
      </c>
      <c r="K6" s="37">
        <f>COUNTIF(D:D,テーブル2[[#This Row],[小分類]])</f>
        <v>1</v>
      </c>
    </row>
    <row r="7" spans="1:11" ht="30.6" customHeight="1">
      <c r="A7" s="31">
        <v>4</v>
      </c>
      <c r="B7" s="32" t="s">
        <v>35</v>
      </c>
      <c r="C7" s="32" t="s">
        <v>36</v>
      </c>
      <c r="D7" s="33" t="s">
        <v>44</v>
      </c>
      <c r="E7" s="35" t="s">
        <v>45</v>
      </c>
      <c r="F7" s="33"/>
      <c r="G7" s="33" t="s">
        <v>38</v>
      </c>
      <c r="H7" s="33" t="s">
        <v>46</v>
      </c>
      <c r="I7" s="37">
        <f>テーブル2[[#This Row],[No.]]</f>
        <v>4</v>
      </c>
      <c r="J7" s="37">
        <f>COUNTIF(C:C,テーブル2[[#This Row],[中分類]])</f>
        <v>9</v>
      </c>
      <c r="K7" s="37">
        <f>COUNTIF(D:D,テーブル2[[#This Row],[小分類]])</f>
        <v>1</v>
      </c>
    </row>
    <row r="8" spans="1:11" ht="30.6" customHeight="1">
      <c r="A8" s="31">
        <v>5</v>
      </c>
      <c r="B8" s="32" t="s">
        <v>35</v>
      </c>
      <c r="C8" s="32" t="s">
        <v>36</v>
      </c>
      <c r="D8" s="33" t="s">
        <v>705</v>
      </c>
      <c r="E8" s="35" t="s">
        <v>38</v>
      </c>
      <c r="F8" s="33"/>
      <c r="G8" s="33" t="s">
        <v>38</v>
      </c>
      <c r="H8" s="33"/>
      <c r="I8" s="37">
        <f>テーブル2[[#This Row],[No.]]</f>
        <v>5</v>
      </c>
      <c r="J8" s="37">
        <f>COUNTIF(C:C,テーブル2[[#This Row],[中分類]])</f>
        <v>9</v>
      </c>
      <c r="K8" s="37">
        <f>COUNTIF(D:D,テーブル2[[#This Row],[小分類]])</f>
        <v>1</v>
      </c>
    </row>
    <row r="9" spans="1:11" ht="30.6" customHeight="1">
      <c r="A9" s="31">
        <v>6</v>
      </c>
      <c r="B9" s="32" t="s">
        <v>35</v>
      </c>
      <c r="C9" s="32" t="s">
        <v>36</v>
      </c>
      <c r="D9" s="33" t="s">
        <v>47</v>
      </c>
      <c r="E9" s="35" t="s">
        <v>48</v>
      </c>
      <c r="F9" s="33"/>
      <c r="G9" s="33" t="s">
        <v>38</v>
      </c>
      <c r="H9" s="33" t="s">
        <v>49</v>
      </c>
      <c r="I9" s="37">
        <f>テーブル2[[#This Row],[No.]]</f>
        <v>6</v>
      </c>
      <c r="J9" s="37">
        <f>COUNTIF(C:C,テーブル2[[#This Row],[中分類]])</f>
        <v>9</v>
      </c>
      <c r="K9" s="37">
        <f>COUNTIF(D:D,テーブル2[[#This Row],[小分類]])</f>
        <v>1</v>
      </c>
    </row>
    <row r="10" spans="1:11" ht="30.6" customHeight="1">
      <c r="A10" s="31">
        <v>7</v>
      </c>
      <c r="B10" s="32" t="s">
        <v>35</v>
      </c>
      <c r="C10" s="32" t="s">
        <v>36</v>
      </c>
      <c r="D10" s="33" t="s">
        <v>50</v>
      </c>
      <c r="E10" s="35" t="s">
        <v>48</v>
      </c>
      <c r="F10" s="33"/>
      <c r="G10" s="33" t="s">
        <v>38</v>
      </c>
      <c r="H10" s="33" t="s">
        <v>49</v>
      </c>
      <c r="I10" s="37">
        <f>テーブル2[[#This Row],[No.]]</f>
        <v>7</v>
      </c>
      <c r="J10" s="37">
        <f>COUNTIF(C:C,テーブル2[[#This Row],[中分類]])</f>
        <v>9</v>
      </c>
      <c r="K10" s="37">
        <f>COUNTIF(D:D,テーブル2[[#This Row],[小分類]])</f>
        <v>1</v>
      </c>
    </row>
    <row r="11" spans="1:11" ht="30.6" customHeight="1">
      <c r="A11" s="31">
        <v>8</v>
      </c>
      <c r="B11" s="32" t="s">
        <v>35</v>
      </c>
      <c r="C11" s="32" t="s">
        <v>36</v>
      </c>
      <c r="D11" s="33" t="s">
        <v>51</v>
      </c>
      <c r="E11" s="35" t="s">
        <v>48</v>
      </c>
      <c r="F11" s="33"/>
      <c r="G11" s="33" t="s">
        <v>38</v>
      </c>
      <c r="H11" s="33" t="s">
        <v>49</v>
      </c>
      <c r="I11" s="37">
        <f>テーブル2[[#This Row],[No.]]</f>
        <v>8</v>
      </c>
      <c r="J11" s="37">
        <f>COUNTIF(C:C,テーブル2[[#This Row],[中分類]])</f>
        <v>9</v>
      </c>
      <c r="K11" s="37">
        <f>COUNTIF(D:D,テーブル2[[#This Row],[小分類]])</f>
        <v>1</v>
      </c>
    </row>
    <row r="12" spans="1:11" ht="30.6" customHeight="1">
      <c r="A12" s="31">
        <v>9</v>
      </c>
      <c r="B12" s="32" t="s">
        <v>35</v>
      </c>
      <c r="C12" s="32" t="s">
        <v>36</v>
      </c>
      <c r="D12" s="33" t="s">
        <v>52</v>
      </c>
      <c r="E12" s="35" t="s">
        <v>48</v>
      </c>
      <c r="F12" s="33"/>
      <c r="G12" s="33" t="s">
        <v>38</v>
      </c>
      <c r="H12" s="33" t="s">
        <v>53</v>
      </c>
      <c r="I12" s="37">
        <f>テーブル2[[#This Row],[No.]]</f>
        <v>9</v>
      </c>
      <c r="J12" s="37">
        <f>COUNTIF(C:C,テーブル2[[#This Row],[中分類]])</f>
        <v>9</v>
      </c>
      <c r="K12" s="37">
        <f>COUNTIF(D:D,テーブル2[[#This Row],[小分類]])</f>
        <v>1</v>
      </c>
    </row>
    <row r="13" spans="1:11" ht="30.6" customHeight="1">
      <c r="A13" s="31">
        <v>10</v>
      </c>
      <c r="B13" s="32" t="s">
        <v>35</v>
      </c>
      <c r="C13" s="44" t="s">
        <v>54</v>
      </c>
      <c r="D13" s="33" t="s">
        <v>55</v>
      </c>
      <c r="E13" s="34"/>
      <c r="F13" s="33"/>
      <c r="G13" s="33" t="s">
        <v>38</v>
      </c>
      <c r="H13" s="33" t="s">
        <v>56</v>
      </c>
      <c r="I13" s="37">
        <f>テーブル2[[#This Row],[No.]]</f>
        <v>10</v>
      </c>
      <c r="J13" s="37">
        <f>COUNTIF(C:C,テーブル2[[#This Row],[中分類]])</f>
        <v>2</v>
      </c>
      <c r="K13" s="37">
        <f>COUNTIF(D:D,テーブル2[[#This Row],[小分類]])</f>
        <v>1</v>
      </c>
    </row>
    <row r="14" spans="1:11" ht="30.6" customHeight="1">
      <c r="A14" s="31">
        <v>11</v>
      </c>
      <c r="B14" s="32" t="s">
        <v>35</v>
      </c>
      <c r="C14" s="32" t="s">
        <v>54</v>
      </c>
      <c r="D14" s="33" t="s">
        <v>57</v>
      </c>
      <c r="E14" s="35" t="s">
        <v>45</v>
      </c>
      <c r="F14" s="33"/>
      <c r="G14" s="33" t="s">
        <v>38</v>
      </c>
      <c r="H14" s="33" t="s">
        <v>58</v>
      </c>
      <c r="I14" s="37">
        <f>テーブル2[[#This Row],[No.]]</f>
        <v>11</v>
      </c>
      <c r="J14" s="37">
        <f>COUNTIF(C:C,テーブル2[[#This Row],[中分類]])</f>
        <v>2</v>
      </c>
      <c r="K14" s="37">
        <f>COUNTIF(D:D,テーブル2[[#This Row],[小分類]])</f>
        <v>1</v>
      </c>
    </row>
    <row r="15" spans="1:11" ht="30.6" customHeight="1">
      <c r="A15" s="31">
        <v>12</v>
      </c>
      <c r="B15" s="32" t="s">
        <v>35</v>
      </c>
      <c r="C15" s="44" t="s">
        <v>1292</v>
      </c>
      <c r="D15" s="33" t="s">
        <v>1293</v>
      </c>
      <c r="E15" s="34"/>
      <c r="F15" s="33"/>
      <c r="G15" s="33" t="s">
        <v>38</v>
      </c>
      <c r="H15" s="33" t="s">
        <v>59</v>
      </c>
      <c r="I15" s="37">
        <f>テーブル2[[#This Row],[No.]]</f>
        <v>12</v>
      </c>
      <c r="J15" s="37">
        <f>COUNTIF(C:C,テーブル2[[#This Row],[中分類]])</f>
        <v>6</v>
      </c>
      <c r="K15" s="37">
        <f>COUNTIF(D:D,テーブル2[[#This Row],[小分類]])</f>
        <v>1</v>
      </c>
    </row>
    <row r="16" spans="1:11" ht="30.6" customHeight="1">
      <c r="A16" s="31">
        <v>13</v>
      </c>
      <c r="B16" s="32" t="s">
        <v>35</v>
      </c>
      <c r="C16" s="32" t="s">
        <v>1292</v>
      </c>
      <c r="D16" s="33" t="s">
        <v>1294</v>
      </c>
      <c r="E16" s="34"/>
      <c r="F16" s="33"/>
      <c r="G16" s="33" t="s">
        <v>38</v>
      </c>
      <c r="H16" s="33"/>
      <c r="I16" s="37">
        <f>テーブル2[[#This Row],[No.]]</f>
        <v>13</v>
      </c>
      <c r="J16" s="37">
        <f>COUNTIF(C:C,テーブル2[[#This Row],[中分類]])</f>
        <v>6</v>
      </c>
      <c r="K16" s="37">
        <f>COUNTIF(D:D,テーブル2[[#This Row],[小分類]])</f>
        <v>1</v>
      </c>
    </row>
    <row r="17" spans="1:11" ht="30.6" customHeight="1">
      <c r="A17" s="31">
        <v>14</v>
      </c>
      <c r="B17" s="32" t="s">
        <v>35</v>
      </c>
      <c r="C17" s="32" t="s">
        <v>1292</v>
      </c>
      <c r="D17" s="33" t="s">
        <v>1295</v>
      </c>
      <c r="E17" s="34"/>
      <c r="F17" s="33"/>
      <c r="G17" s="33" t="s">
        <v>38</v>
      </c>
      <c r="H17" s="33"/>
      <c r="I17" s="37">
        <f>テーブル2[[#This Row],[No.]]</f>
        <v>14</v>
      </c>
      <c r="J17" s="37">
        <f>COUNTIF(C:C,テーブル2[[#This Row],[中分類]])</f>
        <v>6</v>
      </c>
      <c r="K17" s="37">
        <f>COUNTIF(D:D,テーブル2[[#This Row],[小分類]])</f>
        <v>1</v>
      </c>
    </row>
    <row r="18" spans="1:11" ht="30.6" customHeight="1">
      <c r="A18" s="31">
        <v>15</v>
      </c>
      <c r="B18" s="32" t="s">
        <v>35</v>
      </c>
      <c r="C18" s="32" t="s">
        <v>1292</v>
      </c>
      <c r="D18" s="33" t="s">
        <v>1296</v>
      </c>
      <c r="E18" s="34"/>
      <c r="F18" s="33"/>
      <c r="G18" s="33" t="s">
        <v>38</v>
      </c>
      <c r="H18" s="33"/>
      <c r="I18" s="37">
        <f>テーブル2[[#This Row],[No.]]</f>
        <v>15</v>
      </c>
      <c r="J18" s="37">
        <f>COUNTIF(C:C,テーブル2[[#This Row],[中分類]])</f>
        <v>6</v>
      </c>
      <c r="K18" s="37">
        <f>COUNTIF(D:D,テーブル2[[#This Row],[小分類]])</f>
        <v>1</v>
      </c>
    </row>
    <row r="19" spans="1:11" ht="30.6" customHeight="1">
      <c r="A19" s="31">
        <v>16</v>
      </c>
      <c r="B19" s="32" t="s">
        <v>35</v>
      </c>
      <c r="C19" s="32" t="s">
        <v>1292</v>
      </c>
      <c r="D19" s="33" t="s">
        <v>1297</v>
      </c>
      <c r="E19" s="34"/>
      <c r="F19" s="33"/>
      <c r="G19" s="33" t="s">
        <v>38</v>
      </c>
      <c r="H19" s="33" t="s">
        <v>60</v>
      </c>
      <c r="I19" s="37">
        <f>テーブル2[[#This Row],[No.]]</f>
        <v>16</v>
      </c>
      <c r="J19" s="37">
        <f>COUNTIF(C:C,テーブル2[[#This Row],[中分類]])</f>
        <v>6</v>
      </c>
      <c r="K19" s="37">
        <f>COUNTIF(D:D,テーブル2[[#This Row],[小分類]])</f>
        <v>1</v>
      </c>
    </row>
    <row r="20" spans="1:11" ht="30.6" customHeight="1">
      <c r="A20" s="31">
        <v>17</v>
      </c>
      <c r="B20" s="32" t="s">
        <v>35</v>
      </c>
      <c r="C20" s="32" t="s">
        <v>1292</v>
      </c>
      <c r="D20" s="33" t="s">
        <v>1298</v>
      </c>
      <c r="E20" s="34"/>
      <c r="F20" s="33"/>
      <c r="G20" s="33" t="s">
        <v>38</v>
      </c>
      <c r="H20" s="33" t="s">
        <v>61</v>
      </c>
      <c r="I20" s="37">
        <f>テーブル2[[#This Row],[No.]]</f>
        <v>17</v>
      </c>
      <c r="J20" s="37">
        <f>COUNTIF(C:C,テーブル2[[#This Row],[中分類]])</f>
        <v>6</v>
      </c>
      <c r="K20" s="37">
        <f>COUNTIF(D:D,テーブル2[[#This Row],[小分類]])</f>
        <v>1</v>
      </c>
    </row>
    <row r="21" spans="1:11" ht="30.6" customHeight="1">
      <c r="A21" s="31">
        <v>18</v>
      </c>
      <c r="B21" s="32" t="s">
        <v>35</v>
      </c>
      <c r="C21" s="44" t="s">
        <v>62</v>
      </c>
      <c r="D21" s="33" t="s">
        <v>63</v>
      </c>
      <c r="E21" s="35" t="s">
        <v>45</v>
      </c>
      <c r="F21" s="45"/>
      <c r="G21" s="33" t="s">
        <v>38</v>
      </c>
      <c r="H21" s="33" t="s">
        <v>1305</v>
      </c>
      <c r="I21" s="37">
        <f>テーブル2[[#This Row],[No.]]</f>
        <v>18</v>
      </c>
      <c r="J21" s="37">
        <f>COUNTIF(C:C,テーブル2[[#This Row],[中分類]])</f>
        <v>7</v>
      </c>
      <c r="K21" s="37">
        <f>COUNTIF(D:D,テーブル2[[#This Row],[小分類]])</f>
        <v>1</v>
      </c>
    </row>
    <row r="22" spans="1:11" ht="30.6" customHeight="1">
      <c r="A22" s="31">
        <v>19</v>
      </c>
      <c r="B22" s="32" t="s">
        <v>35</v>
      </c>
      <c r="C22" s="32" t="s">
        <v>62</v>
      </c>
      <c r="D22" s="33" t="s">
        <v>64</v>
      </c>
      <c r="E22" s="34"/>
      <c r="F22" s="33"/>
      <c r="G22" s="33" t="s">
        <v>38</v>
      </c>
      <c r="H22" s="33" t="s">
        <v>709</v>
      </c>
      <c r="I22" s="37">
        <f>テーブル2[[#This Row],[No.]]</f>
        <v>19</v>
      </c>
      <c r="J22" s="37">
        <f>COUNTIF(C:C,テーブル2[[#This Row],[中分類]])</f>
        <v>7</v>
      </c>
      <c r="K22" s="37">
        <f>COUNTIF(D:D,テーブル2[[#This Row],[小分類]])</f>
        <v>1</v>
      </c>
    </row>
    <row r="23" spans="1:11" ht="30.6" customHeight="1">
      <c r="A23" s="31">
        <v>20</v>
      </c>
      <c r="B23" s="32" t="s">
        <v>35</v>
      </c>
      <c r="C23" s="32" t="s">
        <v>62</v>
      </c>
      <c r="D23" s="33" t="s">
        <v>65</v>
      </c>
      <c r="E23" s="34"/>
      <c r="F23" s="33"/>
      <c r="G23" s="33" t="s">
        <v>38</v>
      </c>
      <c r="H23" s="33" t="s">
        <v>710</v>
      </c>
      <c r="I23" s="37">
        <f>テーブル2[[#This Row],[No.]]</f>
        <v>20</v>
      </c>
      <c r="J23" s="37">
        <f>COUNTIF(C:C,テーブル2[[#This Row],[中分類]])</f>
        <v>7</v>
      </c>
      <c r="K23" s="37">
        <f>COUNTIF(D:D,テーブル2[[#This Row],[小分類]])</f>
        <v>1</v>
      </c>
    </row>
    <row r="24" spans="1:11" ht="30.6" customHeight="1">
      <c r="A24" s="31">
        <v>21</v>
      </c>
      <c r="B24" s="32" t="s">
        <v>35</v>
      </c>
      <c r="C24" s="32" t="s">
        <v>62</v>
      </c>
      <c r="D24" s="33" t="s">
        <v>66</v>
      </c>
      <c r="E24" s="34"/>
      <c r="F24" s="33"/>
      <c r="G24" s="33" t="s">
        <v>38</v>
      </c>
      <c r="H24" s="33" t="s">
        <v>710</v>
      </c>
      <c r="I24" s="37">
        <f>テーブル2[[#This Row],[No.]]</f>
        <v>21</v>
      </c>
      <c r="J24" s="37">
        <f>COUNTIF(C:C,テーブル2[[#This Row],[中分類]])</f>
        <v>7</v>
      </c>
      <c r="K24" s="37">
        <f>COUNTIF(D:D,テーブル2[[#This Row],[小分類]])</f>
        <v>1</v>
      </c>
    </row>
    <row r="25" spans="1:11" ht="30.6" customHeight="1">
      <c r="A25" s="31">
        <v>22</v>
      </c>
      <c r="B25" s="32" t="s">
        <v>35</v>
      </c>
      <c r="C25" s="32" t="s">
        <v>62</v>
      </c>
      <c r="D25" s="33" t="s">
        <v>67</v>
      </c>
      <c r="E25" s="34"/>
      <c r="F25" s="33"/>
      <c r="G25" s="33" t="s">
        <v>38</v>
      </c>
      <c r="H25" s="33" t="s">
        <v>710</v>
      </c>
      <c r="I25" s="37">
        <f>テーブル2[[#This Row],[No.]]</f>
        <v>22</v>
      </c>
      <c r="J25" s="37">
        <f>COUNTIF(C:C,テーブル2[[#This Row],[中分類]])</f>
        <v>7</v>
      </c>
      <c r="K25" s="37">
        <f>COUNTIF(D:D,テーブル2[[#This Row],[小分類]])</f>
        <v>1</v>
      </c>
    </row>
    <row r="26" spans="1:11" ht="30.6" customHeight="1">
      <c r="A26" s="31">
        <v>23</v>
      </c>
      <c r="B26" s="32" t="s">
        <v>35</v>
      </c>
      <c r="C26" s="32" t="s">
        <v>62</v>
      </c>
      <c r="D26" s="33" t="s">
        <v>68</v>
      </c>
      <c r="E26" s="34"/>
      <c r="F26" s="33"/>
      <c r="G26" s="33" t="s">
        <v>38</v>
      </c>
      <c r="H26" s="33" t="s">
        <v>69</v>
      </c>
      <c r="I26" s="37">
        <f>テーブル2[[#This Row],[No.]]</f>
        <v>23</v>
      </c>
      <c r="J26" s="37">
        <f>COUNTIF(C:C,テーブル2[[#This Row],[中分類]])</f>
        <v>7</v>
      </c>
      <c r="K26" s="37">
        <f>COUNTIF(D:D,テーブル2[[#This Row],[小分類]])</f>
        <v>1</v>
      </c>
    </row>
    <row r="27" spans="1:11" ht="30.6" customHeight="1">
      <c r="A27" s="31">
        <v>24</v>
      </c>
      <c r="B27" s="32" t="s">
        <v>35</v>
      </c>
      <c r="C27" s="32" t="s">
        <v>62</v>
      </c>
      <c r="D27" s="33" t="s">
        <v>70</v>
      </c>
      <c r="E27" s="34"/>
      <c r="F27" s="33"/>
      <c r="G27" s="33" t="s">
        <v>38</v>
      </c>
      <c r="H27" s="33" t="s">
        <v>711</v>
      </c>
      <c r="I27" s="37">
        <f>テーブル2[[#This Row],[No.]]</f>
        <v>24</v>
      </c>
      <c r="J27" s="37">
        <f>COUNTIF(C:C,テーブル2[[#This Row],[中分類]])</f>
        <v>7</v>
      </c>
      <c r="K27" s="37">
        <f>COUNTIF(D:D,テーブル2[[#This Row],[小分類]])</f>
        <v>1</v>
      </c>
    </row>
    <row r="28" spans="1:11" ht="30.6" customHeight="1">
      <c r="A28" s="31">
        <v>25</v>
      </c>
      <c r="B28" s="32" t="s">
        <v>35</v>
      </c>
      <c r="C28" s="44" t="s">
        <v>71</v>
      </c>
      <c r="D28" s="33" t="s">
        <v>673</v>
      </c>
      <c r="E28" s="35" t="s">
        <v>42</v>
      </c>
      <c r="F28" s="33"/>
      <c r="G28" s="33" t="s">
        <v>38</v>
      </c>
      <c r="H28" s="33" t="s">
        <v>43</v>
      </c>
      <c r="I28" s="37">
        <f>テーブル2[[#This Row],[No.]]</f>
        <v>25</v>
      </c>
      <c r="J28" s="37">
        <f>COUNTIF(C:C,テーブル2[[#This Row],[中分類]])</f>
        <v>5</v>
      </c>
      <c r="K28" s="37">
        <f>COUNTIF(D:D,テーブル2[[#This Row],[小分類]])</f>
        <v>1</v>
      </c>
    </row>
    <row r="29" spans="1:11" ht="30.6" customHeight="1">
      <c r="A29" s="31">
        <v>26</v>
      </c>
      <c r="B29" s="32" t="s">
        <v>35</v>
      </c>
      <c r="C29" s="32" t="s">
        <v>71</v>
      </c>
      <c r="D29" s="33" t="s">
        <v>403</v>
      </c>
      <c r="E29" s="35" t="s">
        <v>42</v>
      </c>
      <c r="F29" s="33"/>
      <c r="G29" s="33" t="s">
        <v>38</v>
      </c>
      <c r="H29" s="33" t="s">
        <v>43</v>
      </c>
      <c r="I29" s="37">
        <f>テーブル2[[#This Row],[No.]]</f>
        <v>26</v>
      </c>
      <c r="J29" s="37">
        <f>COUNTIF(C:C,テーブル2[[#This Row],[中分類]])</f>
        <v>5</v>
      </c>
      <c r="K29" s="37">
        <f>COUNTIF(D:D,テーブル2[[#This Row],[小分類]])</f>
        <v>1</v>
      </c>
    </row>
    <row r="30" spans="1:11" ht="30.6" customHeight="1">
      <c r="A30" s="31">
        <v>27</v>
      </c>
      <c r="B30" s="32" t="s">
        <v>35</v>
      </c>
      <c r="C30" s="32" t="s">
        <v>71</v>
      </c>
      <c r="D30" s="33" t="s">
        <v>73</v>
      </c>
      <c r="E30" s="35" t="s">
        <v>48</v>
      </c>
      <c r="F30" s="33"/>
      <c r="G30" s="33" t="s">
        <v>38</v>
      </c>
      <c r="H30" s="33"/>
      <c r="I30" s="37">
        <f>テーブル2[[#This Row],[No.]]</f>
        <v>27</v>
      </c>
      <c r="J30" s="37">
        <f>COUNTIF(C:C,テーブル2[[#This Row],[中分類]])</f>
        <v>5</v>
      </c>
      <c r="K30" s="37">
        <f>COUNTIF(D:D,テーブル2[[#This Row],[小分類]])</f>
        <v>1</v>
      </c>
    </row>
    <row r="31" spans="1:11" ht="30.6" customHeight="1">
      <c r="A31" s="31">
        <v>28</v>
      </c>
      <c r="B31" s="32" t="s">
        <v>35</v>
      </c>
      <c r="C31" s="32" t="s">
        <v>71</v>
      </c>
      <c r="D31" s="33" t="s">
        <v>74</v>
      </c>
      <c r="E31" s="35" t="s">
        <v>42</v>
      </c>
      <c r="F31" s="33"/>
      <c r="G31" s="33" t="s">
        <v>38</v>
      </c>
      <c r="H31" s="33" t="s">
        <v>75</v>
      </c>
      <c r="I31" s="37">
        <f>テーブル2[[#This Row],[No.]]</f>
        <v>28</v>
      </c>
      <c r="J31" s="37">
        <f>COUNTIF(C:C,テーブル2[[#This Row],[中分類]])</f>
        <v>5</v>
      </c>
      <c r="K31" s="37">
        <f>COUNTIF(D:D,テーブル2[[#This Row],[小分類]])</f>
        <v>1</v>
      </c>
    </row>
    <row r="32" spans="1:11" ht="30.6" customHeight="1">
      <c r="A32" s="31">
        <v>29</v>
      </c>
      <c r="B32" s="32" t="s">
        <v>35</v>
      </c>
      <c r="C32" s="32" t="s">
        <v>71</v>
      </c>
      <c r="D32" s="33" t="s">
        <v>76</v>
      </c>
      <c r="E32" s="35" t="s">
        <v>42</v>
      </c>
      <c r="F32" s="33"/>
      <c r="G32" s="33" t="s">
        <v>38</v>
      </c>
      <c r="H32" s="33"/>
      <c r="I32" s="37">
        <f>テーブル2[[#This Row],[No.]]</f>
        <v>29</v>
      </c>
      <c r="J32" s="37">
        <f>COUNTIF(C:C,テーブル2[[#This Row],[中分類]])</f>
        <v>5</v>
      </c>
      <c r="K32" s="37">
        <f>COUNTIF(D:D,テーブル2[[#This Row],[小分類]])</f>
        <v>1</v>
      </c>
    </row>
    <row r="33" spans="1:11" ht="30.6" customHeight="1">
      <c r="A33" s="31">
        <v>30</v>
      </c>
      <c r="B33" s="32" t="s">
        <v>35</v>
      </c>
      <c r="C33" s="44" t="s">
        <v>87</v>
      </c>
      <c r="D33" s="33" t="s">
        <v>88</v>
      </c>
      <c r="E33" s="34"/>
      <c r="F33" s="46"/>
      <c r="G33" s="33" t="s">
        <v>38</v>
      </c>
      <c r="H33" s="33" t="s">
        <v>1302</v>
      </c>
      <c r="I33" s="37">
        <f>テーブル2[[#This Row],[No.]]</f>
        <v>30</v>
      </c>
      <c r="J33" s="37">
        <f>COUNTIF(C:C,テーブル2[[#This Row],[中分類]])</f>
        <v>2</v>
      </c>
      <c r="K33" s="37">
        <f>COUNTIF(D:D,テーブル2[[#This Row],[小分類]])</f>
        <v>1</v>
      </c>
    </row>
    <row r="34" spans="1:11" ht="30.6" customHeight="1">
      <c r="A34" s="31">
        <v>31</v>
      </c>
      <c r="B34" s="32" t="s">
        <v>35</v>
      </c>
      <c r="C34" s="32" t="s">
        <v>87</v>
      </c>
      <c r="D34" s="33" t="s">
        <v>90</v>
      </c>
      <c r="E34" s="34"/>
      <c r="F34" s="46"/>
      <c r="G34" s="33" t="s">
        <v>38</v>
      </c>
      <c r="H34" s="33" t="s">
        <v>89</v>
      </c>
      <c r="I34" s="37">
        <f>テーブル2[[#This Row],[No.]]</f>
        <v>31</v>
      </c>
      <c r="J34" s="37">
        <f>COUNTIF(C:C,テーブル2[[#This Row],[中分類]])</f>
        <v>2</v>
      </c>
      <c r="K34" s="37">
        <f>COUNTIF(D:D,テーブル2[[#This Row],[小分類]])</f>
        <v>1</v>
      </c>
    </row>
    <row r="35" spans="1:11" ht="30.6" customHeight="1">
      <c r="A35" s="31">
        <v>32</v>
      </c>
      <c r="B35" s="32" t="s">
        <v>35</v>
      </c>
      <c r="C35" s="44" t="s">
        <v>91</v>
      </c>
      <c r="D35" s="33" t="s">
        <v>92</v>
      </c>
      <c r="E35" s="34"/>
      <c r="F35" s="46"/>
      <c r="G35" s="33" t="s">
        <v>38</v>
      </c>
      <c r="H35" s="33" t="s">
        <v>89</v>
      </c>
      <c r="I35" s="37">
        <f>テーブル2[[#This Row],[No.]]</f>
        <v>32</v>
      </c>
      <c r="J35" s="37">
        <f>COUNTIF(C:C,テーブル2[[#This Row],[中分類]])</f>
        <v>1</v>
      </c>
      <c r="K35" s="37">
        <f>COUNTIF(D:D,テーブル2[[#This Row],[小分類]])</f>
        <v>1</v>
      </c>
    </row>
    <row r="36" spans="1:11" ht="30.6" customHeight="1">
      <c r="A36" s="31">
        <v>33</v>
      </c>
      <c r="B36" s="32" t="s">
        <v>35</v>
      </c>
      <c r="C36" s="44" t="s">
        <v>93</v>
      </c>
      <c r="D36" s="33" t="s">
        <v>94</v>
      </c>
      <c r="E36" s="34"/>
      <c r="F36" s="47"/>
      <c r="G36" s="33" t="s">
        <v>38</v>
      </c>
      <c r="H36" s="33" t="s">
        <v>95</v>
      </c>
      <c r="I36" s="37">
        <f>テーブル2[[#This Row],[No.]]</f>
        <v>33</v>
      </c>
      <c r="J36" s="37">
        <f>COUNTIF(C:C,テーブル2[[#This Row],[中分類]])</f>
        <v>3</v>
      </c>
      <c r="K36" s="37">
        <f>COUNTIF(D:D,テーブル2[[#This Row],[小分類]])</f>
        <v>1</v>
      </c>
    </row>
    <row r="37" spans="1:11" ht="30.6" customHeight="1">
      <c r="A37" s="31">
        <v>34</v>
      </c>
      <c r="B37" s="32" t="s">
        <v>35</v>
      </c>
      <c r="C37" s="32" t="s">
        <v>93</v>
      </c>
      <c r="D37" s="33" t="s">
        <v>96</v>
      </c>
      <c r="E37" s="34"/>
      <c r="F37" s="47"/>
      <c r="G37" s="33" t="s">
        <v>38</v>
      </c>
      <c r="H37" s="33" t="s">
        <v>95</v>
      </c>
      <c r="I37" s="37">
        <f>テーブル2[[#This Row],[No.]]</f>
        <v>34</v>
      </c>
      <c r="J37" s="37">
        <f>COUNTIF(C:C,テーブル2[[#This Row],[中分類]])</f>
        <v>3</v>
      </c>
      <c r="K37" s="37">
        <f>COUNTIF(D:D,テーブル2[[#This Row],[小分類]])</f>
        <v>1</v>
      </c>
    </row>
    <row r="38" spans="1:11" ht="30.6" customHeight="1">
      <c r="A38" s="31">
        <v>35</v>
      </c>
      <c r="B38" s="32" t="s">
        <v>35</v>
      </c>
      <c r="C38" s="32" t="s">
        <v>93</v>
      </c>
      <c r="D38" s="33" t="s">
        <v>97</v>
      </c>
      <c r="E38" s="34"/>
      <c r="F38" s="47"/>
      <c r="G38" s="33" t="s">
        <v>38</v>
      </c>
      <c r="H38" s="33" t="s">
        <v>95</v>
      </c>
      <c r="I38" s="37">
        <f>テーブル2[[#This Row],[No.]]</f>
        <v>35</v>
      </c>
      <c r="J38" s="37">
        <f>COUNTIF(C:C,テーブル2[[#This Row],[中分類]])</f>
        <v>3</v>
      </c>
      <c r="K38" s="37">
        <f>COUNTIF(D:D,テーブル2[[#This Row],[小分類]])</f>
        <v>1</v>
      </c>
    </row>
    <row r="39" spans="1:11" ht="30.6" customHeight="1">
      <c r="A39" s="31">
        <v>36</v>
      </c>
      <c r="B39" s="32" t="s">
        <v>35</v>
      </c>
      <c r="C39" s="44" t="s">
        <v>98</v>
      </c>
      <c r="D39" s="33" t="s">
        <v>99</v>
      </c>
      <c r="E39" s="34"/>
      <c r="F39" s="46"/>
      <c r="G39" s="33" t="s">
        <v>38</v>
      </c>
      <c r="H39" s="33" t="s">
        <v>100</v>
      </c>
      <c r="I39" s="37">
        <f>テーブル2[[#This Row],[No.]]</f>
        <v>36</v>
      </c>
      <c r="J39" s="37">
        <f>COUNTIF(C:C,テーブル2[[#This Row],[中分類]])</f>
        <v>2</v>
      </c>
      <c r="K39" s="37">
        <f>COUNTIF(D:D,テーブル2[[#This Row],[小分類]])</f>
        <v>1</v>
      </c>
    </row>
    <row r="40" spans="1:11" ht="30.6" customHeight="1">
      <c r="A40" s="31">
        <v>37</v>
      </c>
      <c r="B40" s="32" t="s">
        <v>35</v>
      </c>
      <c r="C40" s="32" t="s">
        <v>98</v>
      </c>
      <c r="D40" s="33" t="s">
        <v>101</v>
      </c>
      <c r="E40" s="34"/>
      <c r="F40" s="46"/>
      <c r="G40" s="33" t="s">
        <v>38</v>
      </c>
      <c r="H40" s="33" t="s">
        <v>102</v>
      </c>
      <c r="I40" s="37">
        <f>テーブル2[[#This Row],[No.]]</f>
        <v>37</v>
      </c>
      <c r="J40" s="37">
        <f>COUNTIF(C:C,テーブル2[[#This Row],[中分類]])</f>
        <v>2</v>
      </c>
      <c r="K40" s="37">
        <f>COUNTIF(D:D,テーブル2[[#This Row],[小分類]])</f>
        <v>1</v>
      </c>
    </row>
    <row r="41" spans="1:11" ht="30.6" customHeight="1">
      <c r="A41" s="31">
        <v>38</v>
      </c>
      <c r="B41" s="32" t="s">
        <v>35</v>
      </c>
      <c r="C41" s="44" t="s">
        <v>103</v>
      </c>
      <c r="D41" s="33" t="s">
        <v>104</v>
      </c>
      <c r="E41" s="34"/>
      <c r="F41" s="46"/>
      <c r="G41" s="33" t="s">
        <v>38</v>
      </c>
      <c r="H41" s="33" t="s">
        <v>1303</v>
      </c>
      <c r="I41" s="37">
        <f>テーブル2[[#This Row],[No.]]</f>
        <v>38</v>
      </c>
      <c r="J41" s="37">
        <f>COUNTIF(C:C,テーブル2[[#This Row],[中分類]])</f>
        <v>2</v>
      </c>
      <c r="K41" s="37">
        <f>COUNTIF(D:D,テーブル2[[#This Row],[小分類]])</f>
        <v>1</v>
      </c>
    </row>
    <row r="42" spans="1:11" ht="30.6" customHeight="1">
      <c r="A42" s="31">
        <v>39</v>
      </c>
      <c r="B42" s="32" t="s">
        <v>35</v>
      </c>
      <c r="C42" s="32" t="s">
        <v>103</v>
      </c>
      <c r="D42" s="33" t="s">
        <v>105</v>
      </c>
      <c r="E42" s="34"/>
      <c r="F42" s="46"/>
      <c r="G42" s="33" t="s">
        <v>38</v>
      </c>
      <c r="H42" s="33" t="s">
        <v>89</v>
      </c>
      <c r="I42" s="37">
        <f>テーブル2[[#This Row],[No.]]</f>
        <v>39</v>
      </c>
      <c r="J42" s="37">
        <f>COUNTIF(C:C,テーブル2[[#This Row],[中分類]])</f>
        <v>2</v>
      </c>
      <c r="K42" s="37">
        <f>COUNTIF(D:D,テーブル2[[#This Row],[小分類]])</f>
        <v>1</v>
      </c>
    </row>
    <row r="43" spans="1:11" ht="45">
      <c r="A43" s="31">
        <v>40</v>
      </c>
      <c r="B43" s="32" t="s">
        <v>35</v>
      </c>
      <c r="C43" s="44" t="s">
        <v>106</v>
      </c>
      <c r="D43" s="33" t="s">
        <v>107</v>
      </c>
      <c r="E43" s="34"/>
      <c r="F43" s="46"/>
      <c r="G43" s="33" t="s">
        <v>38</v>
      </c>
      <c r="H43" s="33" t="s">
        <v>108</v>
      </c>
      <c r="I43" s="37">
        <f>テーブル2[[#This Row],[No.]]</f>
        <v>40</v>
      </c>
      <c r="J43" s="37">
        <f>COUNTIF(C:C,テーブル2[[#This Row],[中分類]])</f>
        <v>3</v>
      </c>
      <c r="K43" s="37">
        <f>COUNTIF(D:D,テーブル2[[#This Row],[小分類]])</f>
        <v>1</v>
      </c>
    </row>
    <row r="44" spans="1:11" ht="30.6" customHeight="1">
      <c r="A44" s="31">
        <v>41</v>
      </c>
      <c r="B44" s="32" t="s">
        <v>35</v>
      </c>
      <c r="C44" s="32" t="s">
        <v>106</v>
      </c>
      <c r="D44" s="33" t="s">
        <v>109</v>
      </c>
      <c r="E44" s="34"/>
      <c r="F44" s="46"/>
      <c r="G44" s="33" t="s">
        <v>38</v>
      </c>
      <c r="H44" s="33" t="s">
        <v>89</v>
      </c>
      <c r="I44" s="37">
        <f>テーブル2[[#This Row],[No.]]</f>
        <v>41</v>
      </c>
      <c r="J44" s="37">
        <f>COUNTIF(C:C,テーブル2[[#This Row],[中分類]])</f>
        <v>3</v>
      </c>
      <c r="K44" s="37">
        <f>COUNTIF(D:D,テーブル2[[#This Row],[小分類]])</f>
        <v>1</v>
      </c>
    </row>
    <row r="45" spans="1:11" ht="75">
      <c r="A45" s="31">
        <v>42</v>
      </c>
      <c r="B45" s="32" t="s">
        <v>35</v>
      </c>
      <c r="C45" s="32" t="s">
        <v>106</v>
      </c>
      <c r="D45" s="33" t="s">
        <v>110</v>
      </c>
      <c r="E45" s="34"/>
      <c r="F45" s="47"/>
      <c r="G45" s="33" t="s">
        <v>38</v>
      </c>
      <c r="H45" s="33" t="s">
        <v>111</v>
      </c>
      <c r="I45" s="37">
        <f>テーブル2[[#This Row],[No.]]</f>
        <v>42</v>
      </c>
      <c r="J45" s="37">
        <f>COUNTIF(C:C,テーブル2[[#This Row],[中分類]])</f>
        <v>3</v>
      </c>
      <c r="K45" s="37">
        <f>COUNTIF(D:D,テーブル2[[#This Row],[小分類]])</f>
        <v>1</v>
      </c>
    </row>
    <row r="46" spans="1:11" ht="30.6" customHeight="1">
      <c r="A46" s="31">
        <v>43</v>
      </c>
      <c r="B46" s="32" t="s">
        <v>35</v>
      </c>
      <c r="C46" s="44" t="s">
        <v>112</v>
      </c>
      <c r="D46" s="33" t="s">
        <v>113</v>
      </c>
      <c r="E46" s="35" t="s">
        <v>48</v>
      </c>
      <c r="F46" s="45"/>
      <c r="G46" s="33" t="s">
        <v>38</v>
      </c>
      <c r="H46" s="67" t="s">
        <v>114</v>
      </c>
      <c r="I46" s="37">
        <f>テーブル2[[#This Row],[No.]]</f>
        <v>43</v>
      </c>
      <c r="J46" s="37">
        <f>COUNTIF(C:C,テーブル2[[#This Row],[中分類]])</f>
        <v>8</v>
      </c>
      <c r="K46" s="37">
        <f>COUNTIF(D:D,テーブル2[[#This Row],[小分類]])</f>
        <v>1</v>
      </c>
    </row>
    <row r="47" spans="1:11" ht="30.6" customHeight="1">
      <c r="A47" s="31">
        <v>44</v>
      </c>
      <c r="B47" s="32" t="s">
        <v>35</v>
      </c>
      <c r="C47" s="32" t="s">
        <v>112</v>
      </c>
      <c r="D47" s="33" t="s">
        <v>115</v>
      </c>
      <c r="E47" s="34"/>
      <c r="F47" s="33"/>
      <c r="G47" s="33" t="s">
        <v>38</v>
      </c>
      <c r="H47" s="33" t="s">
        <v>116</v>
      </c>
      <c r="I47" s="37">
        <f>テーブル2[[#This Row],[No.]]</f>
        <v>44</v>
      </c>
      <c r="J47" s="37">
        <f>COUNTIF(C:C,テーブル2[[#This Row],[中分類]])</f>
        <v>8</v>
      </c>
      <c r="K47" s="37">
        <f>COUNTIF(D:D,テーブル2[[#This Row],[小分類]])</f>
        <v>1</v>
      </c>
    </row>
    <row r="48" spans="1:11" ht="30.6" customHeight="1">
      <c r="A48" s="31">
        <v>45</v>
      </c>
      <c r="B48" s="32" t="s">
        <v>35</v>
      </c>
      <c r="C48" s="32" t="s">
        <v>112</v>
      </c>
      <c r="D48" s="33" t="s">
        <v>117</v>
      </c>
      <c r="E48" s="34"/>
      <c r="F48" s="33"/>
      <c r="G48" s="33" t="s">
        <v>38</v>
      </c>
      <c r="H48" s="33" t="s">
        <v>118</v>
      </c>
      <c r="I48" s="37">
        <f>テーブル2[[#This Row],[No.]]</f>
        <v>45</v>
      </c>
      <c r="J48" s="37">
        <f>COUNTIF(C:C,テーブル2[[#This Row],[中分類]])</f>
        <v>8</v>
      </c>
      <c r="K48" s="37">
        <f>COUNTIF(D:D,テーブル2[[#This Row],[小分類]])</f>
        <v>1</v>
      </c>
    </row>
    <row r="49" spans="1:11" ht="30.6" customHeight="1">
      <c r="A49" s="31">
        <v>46</v>
      </c>
      <c r="B49" s="32" t="s">
        <v>35</v>
      </c>
      <c r="C49" s="32" t="s">
        <v>112</v>
      </c>
      <c r="D49" s="33" t="s">
        <v>119</v>
      </c>
      <c r="E49" s="35" t="s">
        <v>42</v>
      </c>
      <c r="F49" s="33"/>
      <c r="G49" s="33" t="s">
        <v>38</v>
      </c>
      <c r="H49" s="33" t="s">
        <v>120</v>
      </c>
      <c r="I49" s="37">
        <f>テーブル2[[#This Row],[No.]]</f>
        <v>46</v>
      </c>
      <c r="J49" s="37">
        <f>COUNTIF(C:C,テーブル2[[#This Row],[中分類]])</f>
        <v>8</v>
      </c>
      <c r="K49" s="37">
        <f>COUNTIF(D:D,テーブル2[[#This Row],[小分類]])</f>
        <v>1</v>
      </c>
    </row>
    <row r="50" spans="1:11" ht="30.6" customHeight="1">
      <c r="A50" s="31">
        <v>47</v>
      </c>
      <c r="B50" s="32" t="s">
        <v>35</v>
      </c>
      <c r="C50" s="32" t="s">
        <v>112</v>
      </c>
      <c r="D50" s="33" t="s">
        <v>121</v>
      </c>
      <c r="E50" s="35" t="s">
        <v>42</v>
      </c>
      <c r="F50" s="33"/>
      <c r="G50" s="33" t="s">
        <v>38</v>
      </c>
      <c r="H50" s="33" t="s">
        <v>122</v>
      </c>
      <c r="I50" s="37">
        <f>テーブル2[[#This Row],[No.]]</f>
        <v>47</v>
      </c>
      <c r="J50" s="37">
        <f>COUNTIF(C:C,テーブル2[[#This Row],[中分類]])</f>
        <v>8</v>
      </c>
      <c r="K50" s="37">
        <f>COUNTIF(D:D,テーブル2[[#This Row],[小分類]])</f>
        <v>1</v>
      </c>
    </row>
    <row r="51" spans="1:11" ht="30.6" customHeight="1">
      <c r="A51" s="31">
        <v>48</v>
      </c>
      <c r="B51" s="32" t="s">
        <v>35</v>
      </c>
      <c r="C51" s="32" t="s">
        <v>112</v>
      </c>
      <c r="D51" s="33" t="s">
        <v>123</v>
      </c>
      <c r="E51" s="35" t="s">
        <v>48</v>
      </c>
      <c r="F51" s="45"/>
      <c r="G51" s="33" t="s">
        <v>38</v>
      </c>
      <c r="H51" s="33" t="s">
        <v>1288</v>
      </c>
      <c r="I51" s="37">
        <f>テーブル2[[#This Row],[No.]]</f>
        <v>48</v>
      </c>
      <c r="J51" s="37">
        <f>COUNTIF(C:C,テーブル2[[#This Row],[中分類]])</f>
        <v>8</v>
      </c>
      <c r="K51" s="37">
        <f>COUNTIF(D:D,テーブル2[[#This Row],[小分類]])</f>
        <v>1</v>
      </c>
    </row>
    <row r="52" spans="1:11" ht="30.6" customHeight="1">
      <c r="A52" s="31">
        <v>49</v>
      </c>
      <c r="B52" s="32" t="s">
        <v>35</v>
      </c>
      <c r="C52" s="32" t="s">
        <v>112</v>
      </c>
      <c r="D52" s="33" t="s">
        <v>124</v>
      </c>
      <c r="E52" s="34"/>
      <c r="F52" s="33"/>
      <c r="G52" s="33" t="s">
        <v>38</v>
      </c>
      <c r="H52" s="33" t="s">
        <v>116</v>
      </c>
      <c r="I52" s="37">
        <f>テーブル2[[#This Row],[No.]]</f>
        <v>49</v>
      </c>
      <c r="J52" s="37">
        <f>COUNTIF(C:C,テーブル2[[#This Row],[中分類]])</f>
        <v>8</v>
      </c>
      <c r="K52" s="37">
        <f>COUNTIF(D:D,テーブル2[[#This Row],[小分類]])</f>
        <v>1</v>
      </c>
    </row>
    <row r="53" spans="1:11" ht="30.6" customHeight="1">
      <c r="A53" s="31">
        <v>50</v>
      </c>
      <c r="B53" s="32" t="s">
        <v>35</v>
      </c>
      <c r="C53" s="32" t="s">
        <v>112</v>
      </c>
      <c r="D53" s="33" t="s">
        <v>125</v>
      </c>
      <c r="E53" s="34"/>
      <c r="F53" s="33"/>
      <c r="G53" s="33" t="s">
        <v>38</v>
      </c>
      <c r="H53" s="33" t="s">
        <v>118</v>
      </c>
      <c r="I53" s="37">
        <f>テーブル2[[#This Row],[No.]]</f>
        <v>50</v>
      </c>
      <c r="J53" s="37">
        <f>COUNTIF(C:C,テーブル2[[#This Row],[中分類]])</f>
        <v>8</v>
      </c>
      <c r="K53" s="37">
        <f>COUNTIF(D:D,テーブル2[[#This Row],[小分類]])</f>
        <v>1</v>
      </c>
    </row>
    <row r="54" spans="1:11" ht="45">
      <c r="A54" s="31">
        <v>51</v>
      </c>
      <c r="B54" s="33" t="s">
        <v>126</v>
      </c>
      <c r="C54" s="44" t="s">
        <v>127</v>
      </c>
      <c r="D54" s="33" t="s">
        <v>128</v>
      </c>
      <c r="E54" s="35" t="s">
        <v>48</v>
      </c>
      <c r="F54" s="33"/>
      <c r="G54" s="33" t="s">
        <v>38</v>
      </c>
      <c r="H54" s="33" t="s">
        <v>129</v>
      </c>
      <c r="I54" s="37">
        <f>テーブル2[[#This Row],[No.]]</f>
        <v>51</v>
      </c>
      <c r="J54" s="37">
        <f>COUNTIF(C:C,テーブル2[[#This Row],[中分類]])</f>
        <v>7</v>
      </c>
      <c r="K54" s="37">
        <f>COUNTIF(D:D,テーブル2[[#This Row],[小分類]])</f>
        <v>1</v>
      </c>
    </row>
    <row r="55" spans="1:11" ht="30.6" customHeight="1">
      <c r="A55" s="31">
        <v>52</v>
      </c>
      <c r="B55" s="48" t="s">
        <v>126</v>
      </c>
      <c r="C55" s="32" t="s">
        <v>127</v>
      </c>
      <c r="D55" s="33" t="s">
        <v>130</v>
      </c>
      <c r="E55" s="35" t="s">
        <v>48</v>
      </c>
      <c r="F55" s="33"/>
      <c r="G55" s="33" t="s">
        <v>38</v>
      </c>
      <c r="H55" s="33" t="s">
        <v>131</v>
      </c>
      <c r="I55" s="37">
        <f>テーブル2[[#This Row],[No.]]</f>
        <v>52</v>
      </c>
      <c r="J55" s="37">
        <f>COUNTIF(C:C,テーブル2[[#This Row],[中分類]])</f>
        <v>7</v>
      </c>
      <c r="K55" s="37">
        <f>COUNTIF(D:D,テーブル2[[#This Row],[小分類]])</f>
        <v>1</v>
      </c>
    </row>
    <row r="56" spans="1:11" ht="30.6" customHeight="1">
      <c r="A56" s="31">
        <v>53</v>
      </c>
      <c r="B56" s="48" t="s">
        <v>126</v>
      </c>
      <c r="C56" s="32" t="s">
        <v>127</v>
      </c>
      <c r="D56" s="33" t="s">
        <v>132</v>
      </c>
      <c r="E56" s="35" t="s">
        <v>48</v>
      </c>
      <c r="F56" s="33"/>
      <c r="G56" s="33" t="s">
        <v>38</v>
      </c>
      <c r="H56" s="33" t="s">
        <v>133</v>
      </c>
      <c r="I56" s="37">
        <f>テーブル2[[#This Row],[No.]]</f>
        <v>53</v>
      </c>
      <c r="J56" s="37">
        <f>COUNTIF(C:C,テーブル2[[#This Row],[中分類]])</f>
        <v>7</v>
      </c>
      <c r="K56" s="37">
        <f>COUNTIF(D:D,テーブル2[[#This Row],[小分類]])</f>
        <v>1</v>
      </c>
    </row>
    <row r="57" spans="1:11" ht="60">
      <c r="A57" s="31">
        <v>54</v>
      </c>
      <c r="B57" s="48" t="s">
        <v>126</v>
      </c>
      <c r="C57" s="32" t="s">
        <v>127</v>
      </c>
      <c r="D57" s="33" t="s">
        <v>134</v>
      </c>
      <c r="E57" s="35" t="s">
        <v>48</v>
      </c>
      <c r="F57" s="33"/>
      <c r="G57" s="33" t="s">
        <v>38</v>
      </c>
      <c r="H57" s="33" t="s">
        <v>135</v>
      </c>
      <c r="I57" s="37">
        <f>テーブル2[[#This Row],[No.]]</f>
        <v>54</v>
      </c>
      <c r="J57" s="37">
        <f>COUNTIF(C:C,テーブル2[[#This Row],[中分類]])</f>
        <v>7</v>
      </c>
      <c r="K57" s="37">
        <f>COUNTIF(D:D,テーブル2[[#This Row],[小分類]])</f>
        <v>1</v>
      </c>
    </row>
    <row r="58" spans="1:11" ht="45">
      <c r="A58" s="31">
        <v>55</v>
      </c>
      <c r="B58" s="48" t="s">
        <v>126</v>
      </c>
      <c r="C58" s="32" t="s">
        <v>127</v>
      </c>
      <c r="D58" s="33" t="s">
        <v>136</v>
      </c>
      <c r="E58" s="34"/>
      <c r="F58" s="45"/>
      <c r="G58" s="33" t="s">
        <v>38</v>
      </c>
      <c r="H58" s="33" t="s">
        <v>137</v>
      </c>
      <c r="I58" s="37">
        <f>テーブル2[[#This Row],[No.]]</f>
        <v>55</v>
      </c>
      <c r="J58" s="37">
        <f>COUNTIF(C:C,テーブル2[[#This Row],[中分類]])</f>
        <v>7</v>
      </c>
      <c r="K58" s="37">
        <f>COUNTIF(D:D,テーブル2[[#This Row],[小分類]])</f>
        <v>1</v>
      </c>
    </row>
    <row r="59" spans="1:11" ht="30.6" customHeight="1">
      <c r="A59" s="31">
        <v>56</v>
      </c>
      <c r="B59" s="48" t="s">
        <v>126</v>
      </c>
      <c r="C59" s="32" t="s">
        <v>127</v>
      </c>
      <c r="D59" s="33" t="s">
        <v>138</v>
      </c>
      <c r="E59" s="35" t="s">
        <v>139</v>
      </c>
      <c r="F59" s="33"/>
      <c r="G59" s="33" t="s">
        <v>38</v>
      </c>
      <c r="H59" s="33" t="s">
        <v>140</v>
      </c>
      <c r="I59" s="37">
        <f>テーブル2[[#This Row],[No.]]</f>
        <v>56</v>
      </c>
      <c r="J59" s="37">
        <f>COUNTIF(C:C,テーブル2[[#This Row],[中分類]])</f>
        <v>7</v>
      </c>
      <c r="K59" s="37">
        <f>COUNTIF(D:D,テーブル2[[#This Row],[小分類]])</f>
        <v>1</v>
      </c>
    </row>
    <row r="60" spans="1:11" ht="31.2" customHeight="1">
      <c r="A60" s="31">
        <v>57</v>
      </c>
      <c r="B60" s="48" t="s">
        <v>126</v>
      </c>
      <c r="C60" s="32" t="s">
        <v>127</v>
      </c>
      <c r="D60" s="33" t="s">
        <v>141</v>
      </c>
      <c r="E60" s="35" t="s">
        <v>139</v>
      </c>
      <c r="F60" s="33"/>
      <c r="G60" s="33" t="s">
        <v>38</v>
      </c>
      <c r="H60" s="33"/>
      <c r="I60" s="37">
        <f>テーブル2[[#This Row],[No.]]</f>
        <v>57</v>
      </c>
      <c r="J60" s="37">
        <f>COUNTIF(C:C,テーブル2[[#This Row],[中分類]])</f>
        <v>7</v>
      </c>
      <c r="K60" s="37">
        <f>COUNTIF(D:D,テーブル2[[#This Row],[小分類]])</f>
        <v>1</v>
      </c>
    </row>
    <row r="61" spans="1:11" ht="75">
      <c r="A61" s="31">
        <v>58</v>
      </c>
      <c r="B61" s="48" t="s">
        <v>126</v>
      </c>
      <c r="C61" s="44" t="s">
        <v>142</v>
      </c>
      <c r="D61" s="33" t="s">
        <v>143</v>
      </c>
      <c r="E61" s="35" t="s">
        <v>139</v>
      </c>
      <c r="F61" s="33"/>
      <c r="G61" s="33" t="s">
        <v>38</v>
      </c>
      <c r="H61" s="33" t="s">
        <v>1310</v>
      </c>
      <c r="I61" s="37">
        <f>テーブル2[[#This Row],[No.]]</f>
        <v>58</v>
      </c>
      <c r="J61" s="37">
        <f>COUNTIF(C:C,テーブル2[[#This Row],[中分類]])</f>
        <v>4</v>
      </c>
      <c r="K61" s="37">
        <f>COUNTIF(D:D,テーブル2[[#This Row],[小分類]])</f>
        <v>1</v>
      </c>
    </row>
    <row r="62" spans="1:11" ht="31.2" customHeight="1">
      <c r="A62" s="31">
        <v>59</v>
      </c>
      <c r="B62" s="48" t="s">
        <v>126</v>
      </c>
      <c r="C62" s="32" t="s">
        <v>142</v>
      </c>
      <c r="D62" s="33" t="s">
        <v>144</v>
      </c>
      <c r="E62" s="35" t="s">
        <v>139</v>
      </c>
      <c r="F62" s="33"/>
      <c r="G62" s="33" t="s">
        <v>38</v>
      </c>
      <c r="H62" s="33" t="s">
        <v>140</v>
      </c>
      <c r="I62" s="37">
        <f>テーブル2[[#This Row],[No.]]</f>
        <v>59</v>
      </c>
      <c r="J62" s="37">
        <f>COUNTIF(C:C,テーブル2[[#This Row],[中分類]])</f>
        <v>4</v>
      </c>
      <c r="K62" s="37">
        <f>COUNTIF(D:D,テーブル2[[#This Row],[小分類]])</f>
        <v>1</v>
      </c>
    </row>
    <row r="63" spans="1:11" ht="31.2" customHeight="1">
      <c r="A63" s="31">
        <v>60</v>
      </c>
      <c r="B63" s="48" t="s">
        <v>126</v>
      </c>
      <c r="C63" s="32" t="s">
        <v>142</v>
      </c>
      <c r="D63" s="33" t="s">
        <v>145</v>
      </c>
      <c r="E63" s="35" t="s">
        <v>48</v>
      </c>
      <c r="F63" s="33"/>
      <c r="G63" s="33" t="s">
        <v>38</v>
      </c>
      <c r="H63" s="33" t="s">
        <v>140</v>
      </c>
      <c r="I63" s="37">
        <f>テーブル2[[#This Row],[No.]]</f>
        <v>60</v>
      </c>
      <c r="J63" s="37">
        <f>COUNTIF(C:C,テーブル2[[#This Row],[中分類]])</f>
        <v>4</v>
      </c>
      <c r="K63" s="37">
        <f>COUNTIF(D:D,テーブル2[[#This Row],[小分類]])</f>
        <v>1</v>
      </c>
    </row>
    <row r="64" spans="1:11" ht="31.2" customHeight="1">
      <c r="A64" s="31">
        <v>61</v>
      </c>
      <c r="B64" s="48" t="s">
        <v>126</v>
      </c>
      <c r="C64" s="32" t="s">
        <v>142</v>
      </c>
      <c r="D64" s="33" t="s">
        <v>146</v>
      </c>
      <c r="E64" s="35" t="s">
        <v>139</v>
      </c>
      <c r="F64" s="33"/>
      <c r="G64" s="33" t="s">
        <v>38</v>
      </c>
      <c r="H64" s="33" t="s">
        <v>147</v>
      </c>
      <c r="I64" s="37">
        <f>テーブル2[[#This Row],[No.]]</f>
        <v>61</v>
      </c>
      <c r="J64" s="37">
        <f>COUNTIF(C:C,テーブル2[[#This Row],[中分類]])</f>
        <v>4</v>
      </c>
      <c r="K64" s="37">
        <f>COUNTIF(D:D,テーブル2[[#This Row],[小分類]])</f>
        <v>1</v>
      </c>
    </row>
    <row r="65" spans="1:11" ht="31.2" customHeight="1">
      <c r="A65" s="31">
        <v>62</v>
      </c>
      <c r="B65" s="48" t="s">
        <v>126</v>
      </c>
      <c r="C65" s="44" t="s">
        <v>148</v>
      </c>
      <c r="D65" s="33" t="s">
        <v>149</v>
      </c>
      <c r="E65" s="35" t="s">
        <v>42</v>
      </c>
      <c r="F65" s="33"/>
      <c r="G65" s="33" t="s">
        <v>38</v>
      </c>
      <c r="H65" s="33" t="s">
        <v>150</v>
      </c>
      <c r="I65" s="37">
        <f>テーブル2[[#This Row],[No.]]</f>
        <v>62</v>
      </c>
      <c r="J65" s="37">
        <f>COUNTIF(C:C,テーブル2[[#This Row],[中分類]])</f>
        <v>5</v>
      </c>
      <c r="K65" s="37">
        <f>COUNTIF(D:D,テーブル2[[#This Row],[小分類]])</f>
        <v>1</v>
      </c>
    </row>
    <row r="66" spans="1:11" ht="31.2" customHeight="1">
      <c r="A66" s="31">
        <v>63</v>
      </c>
      <c r="B66" s="48" t="s">
        <v>126</v>
      </c>
      <c r="C66" s="32" t="s">
        <v>148</v>
      </c>
      <c r="D66" s="33" t="s">
        <v>151</v>
      </c>
      <c r="E66" s="35" t="s">
        <v>42</v>
      </c>
      <c r="F66" s="33"/>
      <c r="G66" s="33" t="s">
        <v>38</v>
      </c>
      <c r="H66" s="33" t="s">
        <v>150</v>
      </c>
      <c r="I66" s="37">
        <f>テーブル2[[#This Row],[No.]]</f>
        <v>63</v>
      </c>
      <c r="J66" s="37">
        <f>COUNTIF(C:C,テーブル2[[#This Row],[中分類]])</f>
        <v>5</v>
      </c>
      <c r="K66" s="37">
        <f>COUNTIF(D:D,テーブル2[[#This Row],[小分類]])</f>
        <v>1</v>
      </c>
    </row>
    <row r="67" spans="1:11" ht="31.2" customHeight="1">
      <c r="A67" s="31">
        <v>64</v>
      </c>
      <c r="B67" s="48" t="s">
        <v>126</v>
      </c>
      <c r="C67" s="32" t="s">
        <v>148</v>
      </c>
      <c r="D67" s="33" t="s">
        <v>152</v>
      </c>
      <c r="E67" s="35" t="s">
        <v>42</v>
      </c>
      <c r="F67" s="33"/>
      <c r="G67" s="33" t="s">
        <v>38</v>
      </c>
      <c r="H67" s="33" t="s">
        <v>150</v>
      </c>
      <c r="I67" s="37">
        <f>テーブル2[[#This Row],[No.]]</f>
        <v>64</v>
      </c>
      <c r="J67" s="37">
        <f>COUNTIF(C:C,テーブル2[[#This Row],[中分類]])</f>
        <v>5</v>
      </c>
      <c r="K67" s="37">
        <f>COUNTIF(D:D,テーブル2[[#This Row],[小分類]])</f>
        <v>1</v>
      </c>
    </row>
    <row r="68" spans="1:11" ht="31.2" customHeight="1">
      <c r="A68" s="31">
        <v>65</v>
      </c>
      <c r="B68" s="48" t="s">
        <v>126</v>
      </c>
      <c r="C68" s="32" t="s">
        <v>148</v>
      </c>
      <c r="D68" s="33" t="s">
        <v>153</v>
      </c>
      <c r="E68" s="35" t="s">
        <v>42</v>
      </c>
      <c r="F68" s="33"/>
      <c r="G68" s="33" t="s">
        <v>38</v>
      </c>
      <c r="H68" s="33" t="s">
        <v>150</v>
      </c>
      <c r="I68" s="37">
        <f>テーブル2[[#This Row],[No.]]</f>
        <v>65</v>
      </c>
      <c r="J68" s="37">
        <f>COUNTIF(C:C,テーブル2[[#This Row],[中分類]])</f>
        <v>5</v>
      </c>
      <c r="K68" s="37">
        <f>COUNTIF(D:D,テーブル2[[#This Row],[小分類]])</f>
        <v>1</v>
      </c>
    </row>
    <row r="69" spans="1:11" ht="31.2" customHeight="1">
      <c r="A69" s="31">
        <v>66</v>
      </c>
      <c r="B69" s="48" t="s">
        <v>126</v>
      </c>
      <c r="C69" s="32" t="s">
        <v>148</v>
      </c>
      <c r="D69" s="33" t="s">
        <v>154</v>
      </c>
      <c r="E69" s="35" t="s">
        <v>42</v>
      </c>
      <c r="F69" s="33"/>
      <c r="G69" s="33" t="s">
        <v>38</v>
      </c>
      <c r="H69" s="33" t="s">
        <v>155</v>
      </c>
      <c r="I69" s="37">
        <f>テーブル2[[#This Row],[No.]]</f>
        <v>66</v>
      </c>
      <c r="J69" s="37">
        <f>COUNTIF(C:C,テーブル2[[#This Row],[中分類]])</f>
        <v>5</v>
      </c>
      <c r="K69" s="37">
        <f>COUNTIF(D:D,テーブル2[[#This Row],[小分類]])</f>
        <v>1</v>
      </c>
    </row>
    <row r="70" spans="1:11" ht="30.6" customHeight="1">
      <c r="A70" s="31">
        <v>67</v>
      </c>
      <c r="B70" s="44" t="s">
        <v>156</v>
      </c>
      <c r="C70" s="44" t="s">
        <v>157</v>
      </c>
      <c r="D70" s="33" t="s">
        <v>158</v>
      </c>
      <c r="E70" s="34"/>
      <c r="F70" s="33"/>
      <c r="G70" s="33" t="s">
        <v>38</v>
      </c>
      <c r="H70" s="33"/>
      <c r="I70" s="37">
        <f>テーブル2[[#This Row],[No.]]</f>
        <v>67</v>
      </c>
      <c r="J70" s="37">
        <f>COUNTIF(C:C,テーブル2[[#This Row],[中分類]])</f>
        <v>6</v>
      </c>
      <c r="K70" s="37">
        <f>COUNTIF(D:D,テーブル2[[#This Row],[小分類]])</f>
        <v>1</v>
      </c>
    </row>
    <row r="71" spans="1:11" ht="30.6" customHeight="1">
      <c r="A71" s="31">
        <v>68</v>
      </c>
      <c r="B71" s="32" t="s">
        <v>156</v>
      </c>
      <c r="C71" s="32" t="s">
        <v>157</v>
      </c>
      <c r="D71" s="33" t="s">
        <v>159</v>
      </c>
      <c r="E71" s="35" t="s">
        <v>48</v>
      </c>
      <c r="F71" s="33"/>
      <c r="G71" s="33" t="s">
        <v>38</v>
      </c>
      <c r="H71" s="33" t="s">
        <v>78</v>
      </c>
      <c r="I71" s="37">
        <f>テーブル2[[#This Row],[No.]]</f>
        <v>68</v>
      </c>
      <c r="J71" s="37">
        <f>COUNTIF(C:C,テーブル2[[#This Row],[中分類]])</f>
        <v>6</v>
      </c>
      <c r="K71" s="37">
        <f>COUNTIF(D:D,テーブル2[[#This Row],[小分類]])</f>
        <v>1</v>
      </c>
    </row>
    <row r="72" spans="1:11" ht="30.6" customHeight="1">
      <c r="A72" s="31">
        <v>69</v>
      </c>
      <c r="B72" s="32" t="s">
        <v>156</v>
      </c>
      <c r="C72" s="32" t="s">
        <v>157</v>
      </c>
      <c r="D72" s="33" t="s">
        <v>160</v>
      </c>
      <c r="E72" s="35" t="s">
        <v>48</v>
      </c>
      <c r="F72" s="33"/>
      <c r="G72" s="33" t="s">
        <v>38</v>
      </c>
      <c r="H72" s="33" t="s">
        <v>161</v>
      </c>
      <c r="I72" s="37">
        <f>テーブル2[[#This Row],[No.]]</f>
        <v>69</v>
      </c>
      <c r="J72" s="37">
        <f>COUNTIF(C:C,テーブル2[[#This Row],[中分類]])</f>
        <v>6</v>
      </c>
      <c r="K72" s="37">
        <f>COUNTIF(D:D,テーブル2[[#This Row],[小分類]])</f>
        <v>1</v>
      </c>
    </row>
    <row r="73" spans="1:11" ht="30.6" customHeight="1">
      <c r="A73" s="31">
        <v>70</v>
      </c>
      <c r="B73" s="32" t="s">
        <v>156</v>
      </c>
      <c r="C73" s="32" t="s">
        <v>157</v>
      </c>
      <c r="D73" s="33" t="s">
        <v>162</v>
      </c>
      <c r="E73" s="35" t="s">
        <v>48</v>
      </c>
      <c r="F73" s="33"/>
      <c r="G73" s="33" t="s">
        <v>38</v>
      </c>
      <c r="H73" s="33" t="s">
        <v>78</v>
      </c>
      <c r="I73" s="37">
        <f>テーブル2[[#This Row],[No.]]</f>
        <v>70</v>
      </c>
      <c r="J73" s="37">
        <f>COUNTIF(C:C,テーブル2[[#This Row],[中分類]])</f>
        <v>6</v>
      </c>
      <c r="K73" s="37">
        <f>COUNTIF(D:D,テーブル2[[#This Row],[小分類]])</f>
        <v>1</v>
      </c>
    </row>
    <row r="74" spans="1:11" ht="30.6" customHeight="1">
      <c r="A74" s="31">
        <v>71</v>
      </c>
      <c r="B74" s="32" t="s">
        <v>156</v>
      </c>
      <c r="C74" s="32" t="s">
        <v>157</v>
      </c>
      <c r="D74" s="33" t="s">
        <v>163</v>
      </c>
      <c r="E74" s="35" t="s">
        <v>48</v>
      </c>
      <c r="F74" s="33"/>
      <c r="G74" s="33" t="s">
        <v>38</v>
      </c>
      <c r="H74" s="33" t="s">
        <v>1210</v>
      </c>
      <c r="I74" s="37">
        <f>テーブル2[[#This Row],[No.]]</f>
        <v>71</v>
      </c>
      <c r="J74" s="37">
        <f>COUNTIF(C:C,テーブル2[[#This Row],[中分類]])</f>
        <v>6</v>
      </c>
      <c r="K74" s="37">
        <f>COUNTIF(D:D,テーブル2[[#This Row],[小分類]])</f>
        <v>1</v>
      </c>
    </row>
    <row r="75" spans="1:11" ht="30.6" customHeight="1">
      <c r="A75" s="31">
        <v>72</v>
      </c>
      <c r="B75" s="32" t="s">
        <v>156</v>
      </c>
      <c r="C75" s="32" t="s">
        <v>157</v>
      </c>
      <c r="D75" s="33" t="s">
        <v>164</v>
      </c>
      <c r="E75" s="35" t="s">
        <v>48</v>
      </c>
      <c r="F75" s="33"/>
      <c r="G75" s="33" t="s">
        <v>38</v>
      </c>
      <c r="H75" s="33" t="s">
        <v>1211</v>
      </c>
      <c r="I75" s="37">
        <f>テーブル2[[#This Row],[No.]]</f>
        <v>72</v>
      </c>
      <c r="J75" s="37">
        <f>COUNTIF(C:C,テーブル2[[#This Row],[中分類]])</f>
        <v>6</v>
      </c>
      <c r="K75" s="37">
        <f>COUNTIF(D:D,テーブル2[[#This Row],[小分類]])</f>
        <v>1</v>
      </c>
    </row>
    <row r="76" spans="1:11" ht="30.6" customHeight="1">
      <c r="A76" s="31">
        <v>73</v>
      </c>
      <c r="B76" s="32" t="s">
        <v>156</v>
      </c>
      <c r="C76" s="44" t="s">
        <v>165</v>
      </c>
      <c r="D76" s="33" t="s">
        <v>166</v>
      </c>
      <c r="E76" s="35" t="s">
        <v>42</v>
      </c>
      <c r="F76" s="33"/>
      <c r="G76" s="33" t="s">
        <v>38</v>
      </c>
      <c r="H76" s="33" t="s">
        <v>167</v>
      </c>
      <c r="I76" s="37">
        <f>テーブル2[[#This Row],[No.]]</f>
        <v>73</v>
      </c>
      <c r="J76" s="37">
        <f>COUNTIF(C:C,テーブル2[[#This Row],[中分類]])</f>
        <v>3</v>
      </c>
      <c r="K76" s="37">
        <f>COUNTIF(D:D,テーブル2[[#This Row],[小分類]])</f>
        <v>1</v>
      </c>
    </row>
    <row r="77" spans="1:11" ht="45">
      <c r="A77" s="31">
        <v>74</v>
      </c>
      <c r="B77" s="32" t="s">
        <v>156</v>
      </c>
      <c r="C77" s="32" t="s">
        <v>165</v>
      </c>
      <c r="D77" s="33" t="s">
        <v>168</v>
      </c>
      <c r="E77" s="35" t="s">
        <v>42</v>
      </c>
      <c r="F77" s="33"/>
      <c r="G77" s="33" t="s">
        <v>38</v>
      </c>
      <c r="H77" s="33" t="s">
        <v>169</v>
      </c>
      <c r="I77" s="37">
        <f>テーブル2[[#This Row],[No.]]</f>
        <v>74</v>
      </c>
      <c r="J77" s="37">
        <f>COUNTIF(C:C,テーブル2[[#This Row],[中分類]])</f>
        <v>3</v>
      </c>
      <c r="K77" s="37">
        <f>COUNTIF(D:D,テーブル2[[#This Row],[小分類]])</f>
        <v>1</v>
      </c>
    </row>
    <row r="78" spans="1:11" ht="30.6" customHeight="1">
      <c r="A78" s="31">
        <v>75</v>
      </c>
      <c r="B78" s="32" t="s">
        <v>156</v>
      </c>
      <c r="C78" s="32" t="s">
        <v>165</v>
      </c>
      <c r="D78" s="33" t="s">
        <v>170</v>
      </c>
      <c r="E78" s="35" t="s">
        <v>48</v>
      </c>
      <c r="F78" s="33"/>
      <c r="G78" s="33" t="s">
        <v>38</v>
      </c>
      <c r="H78" s="33" t="s">
        <v>171</v>
      </c>
      <c r="I78" s="37">
        <f>テーブル2[[#This Row],[No.]]</f>
        <v>75</v>
      </c>
      <c r="J78" s="37">
        <f>COUNTIF(C:C,テーブル2[[#This Row],[中分類]])</f>
        <v>3</v>
      </c>
      <c r="K78" s="37">
        <f>COUNTIF(D:D,テーブル2[[#This Row],[小分類]])</f>
        <v>1</v>
      </c>
    </row>
    <row r="79" spans="1:11" ht="30.6" customHeight="1">
      <c r="A79" s="31">
        <v>76</v>
      </c>
      <c r="B79" s="32" t="s">
        <v>156</v>
      </c>
      <c r="C79" s="44" t="s">
        <v>172</v>
      </c>
      <c r="D79" s="33" t="s">
        <v>173</v>
      </c>
      <c r="E79" s="35" t="s">
        <v>174</v>
      </c>
      <c r="F79" s="33"/>
      <c r="G79" s="33" t="s">
        <v>38</v>
      </c>
      <c r="H79" s="33"/>
      <c r="I79" s="37">
        <f>テーブル2[[#This Row],[No.]]</f>
        <v>76</v>
      </c>
      <c r="J79" s="37">
        <f>COUNTIF(C:C,テーブル2[[#This Row],[中分類]])</f>
        <v>3</v>
      </c>
      <c r="K79" s="37">
        <f>COUNTIF(D:D,テーブル2[[#This Row],[小分類]])</f>
        <v>1</v>
      </c>
    </row>
    <row r="80" spans="1:11" ht="30.6" customHeight="1">
      <c r="A80" s="31">
        <v>77</v>
      </c>
      <c r="B80" s="32" t="s">
        <v>156</v>
      </c>
      <c r="C80" s="32" t="s">
        <v>172</v>
      </c>
      <c r="D80" s="33" t="s">
        <v>175</v>
      </c>
      <c r="E80" s="35" t="s">
        <v>42</v>
      </c>
      <c r="F80" s="33"/>
      <c r="G80" s="33" t="s">
        <v>38</v>
      </c>
      <c r="H80" s="33" t="s">
        <v>176</v>
      </c>
      <c r="I80" s="37">
        <f>テーブル2[[#This Row],[No.]]</f>
        <v>77</v>
      </c>
      <c r="J80" s="37">
        <f>COUNTIF(C:C,テーブル2[[#This Row],[中分類]])</f>
        <v>3</v>
      </c>
      <c r="K80" s="37">
        <f>COUNTIF(D:D,テーブル2[[#This Row],[小分類]])</f>
        <v>1</v>
      </c>
    </row>
    <row r="81" spans="1:11" ht="30.6" customHeight="1">
      <c r="A81" s="31">
        <v>78</v>
      </c>
      <c r="B81" s="32" t="s">
        <v>156</v>
      </c>
      <c r="C81" s="32" t="s">
        <v>172</v>
      </c>
      <c r="D81" s="33" t="s">
        <v>177</v>
      </c>
      <c r="E81" s="35" t="s">
        <v>42</v>
      </c>
      <c r="F81" s="33"/>
      <c r="G81" s="33" t="s">
        <v>38</v>
      </c>
      <c r="H81" s="33" t="s">
        <v>176</v>
      </c>
      <c r="I81" s="37">
        <f>テーブル2[[#This Row],[No.]]</f>
        <v>78</v>
      </c>
      <c r="J81" s="37">
        <f>COUNTIF(C:C,テーブル2[[#This Row],[中分類]])</f>
        <v>3</v>
      </c>
      <c r="K81" s="37">
        <f>COUNTIF(D:D,テーブル2[[#This Row],[小分類]])</f>
        <v>1</v>
      </c>
    </row>
    <row r="82" spans="1:11" ht="30">
      <c r="A82" s="31">
        <v>79</v>
      </c>
      <c r="B82" s="32" t="s">
        <v>156</v>
      </c>
      <c r="C82" s="44" t="s">
        <v>178</v>
      </c>
      <c r="D82" s="33" t="s">
        <v>179</v>
      </c>
      <c r="E82" s="35" t="s">
        <v>42</v>
      </c>
      <c r="F82" s="33"/>
      <c r="G82" s="33" t="s">
        <v>38</v>
      </c>
      <c r="H82" s="33" t="s">
        <v>180</v>
      </c>
      <c r="I82" s="37">
        <f>テーブル2[[#This Row],[No.]]</f>
        <v>79</v>
      </c>
      <c r="J82" s="37">
        <f>COUNTIF(C:C,テーブル2[[#This Row],[中分類]])</f>
        <v>11</v>
      </c>
      <c r="K82" s="37">
        <f>COUNTIF(D:D,テーブル2[[#This Row],[小分類]])</f>
        <v>1</v>
      </c>
    </row>
    <row r="83" spans="1:11" ht="30.6" customHeight="1">
      <c r="A83" s="31">
        <v>80</v>
      </c>
      <c r="B83" s="32" t="s">
        <v>156</v>
      </c>
      <c r="C83" s="32" t="s">
        <v>178</v>
      </c>
      <c r="D83" s="33" t="s">
        <v>181</v>
      </c>
      <c r="E83" s="35" t="s">
        <v>42</v>
      </c>
      <c r="F83" s="33"/>
      <c r="G83" s="33" t="s">
        <v>38</v>
      </c>
      <c r="H83" s="33" t="s">
        <v>182</v>
      </c>
      <c r="I83" s="37">
        <f>テーブル2[[#This Row],[No.]]</f>
        <v>80</v>
      </c>
      <c r="J83" s="37">
        <f>COUNTIF(C:C,テーブル2[[#This Row],[中分類]])</f>
        <v>11</v>
      </c>
      <c r="K83" s="37">
        <f>COUNTIF(D:D,テーブル2[[#This Row],[小分類]])</f>
        <v>1</v>
      </c>
    </row>
    <row r="84" spans="1:11" ht="30">
      <c r="A84" s="31">
        <v>81</v>
      </c>
      <c r="B84" s="32" t="s">
        <v>156</v>
      </c>
      <c r="C84" s="32" t="s">
        <v>178</v>
      </c>
      <c r="D84" s="33" t="s">
        <v>183</v>
      </c>
      <c r="E84" s="35" t="s">
        <v>48</v>
      </c>
      <c r="F84" s="33"/>
      <c r="G84" s="33" t="s">
        <v>38</v>
      </c>
      <c r="H84" s="33" t="s">
        <v>184</v>
      </c>
      <c r="I84" s="37">
        <f>テーブル2[[#This Row],[No.]]</f>
        <v>81</v>
      </c>
      <c r="J84" s="37">
        <f>COUNTIF(C:C,テーブル2[[#This Row],[中分類]])</f>
        <v>11</v>
      </c>
      <c r="K84" s="37">
        <f>COUNTIF(D:D,テーブル2[[#This Row],[小分類]])</f>
        <v>1</v>
      </c>
    </row>
    <row r="85" spans="1:11" ht="30.6" customHeight="1">
      <c r="A85" s="31">
        <v>82</v>
      </c>
      <c r="B85" s="32" t="s">
        <v>156</v>
      </c>
      <c r="C85" s="32" t="s">
        <v>178</v>
      </c>
      <c r="D85" s="33" t="s">
        <v>185</v>
      </c>
      <c r="E85" s="35" t="s">
        <v>48</v>
      </c>
      <c r="F85" s="33"/>
      <c r="G85" s="33" t="s">
        <v>38</v>
      </c>
      <c r="H85" s="33" t="s">
        <v>78</v>
      </c>
      <c r="I85" s="37">
        <f>テーブル2[[#This Row],[No.]]</f>
        <v>82</v>
      </c>
      <c r="J85" s="37">
        <f>COUNTIF(C:C,テーブル2[[#This Row],[中分類]])</f>
        <v>11</v>
      </c>
      <c r="K85" s="37">
        <f>COUNTIF(D:D,テーブル2[[#This Row],[小分類]])</f>
        <v>1</v>
      </c>
    </row>
    <row r="86" spans="1:11" ht="30.6" customHeight="1">
      <c r="A86" s="31">
        <v>83</v>
      </c>
      <c r="B86" s="32" t="s">
        <v>156</v>
      </c>
      <c r="C86" s="32" t="s">
        <v>178</v>
      </c>
      <c r="D86" s="33" t="s">
        <v>186</v>
      </c>
      <c r="E86" s="35" t="s">
        <v>48</v>
      </c>
      <c r="F86" s="33"/>
      <c r="G86" s="33" t="s">
        <v>38</v>
      </c>
      <c r="H86" s="33"/>
      <c r="I86" s="37">
        <f>テーブル2[[#This Row],[No.]]</f>
        <v>83</v>
      </c>
      <c r="J86" s="37">
        <f>COUNTIF(C:C,テーブル2[[#This Row],[中分類]])</f>
        <v>11</v>
      </c>
      <c r="K86" s="37">
        <f>COUNTIF(D:D,テーブル2[[#This Row],[小分類]])</f>
        <v>1</v>
      </c>
    </row>
    <row r="87" spans="1:11" ht="30.6" customHeight="1">
      <c r="A87" s="31">
        <v>84</v>
      </c>
      <c r="B87" s="32" t="s">
        <v>156</v>
      </c>
      <c r="C87" s="32" t="s">
        <v>178</v>
      </c>
      <c r="D87" s="33" t="s">
        <v>187</v>
      </c>
      <c r="E87" s="35" t="s">
        <v>48</v>
      </c>
      <c r="F87" s="33"/>
      <c r="G87" s="33" t="s">
        <v>38</v>
      </c>
      <c r="H87" s="33"/>
      <c r="I87" s="37">
        <f>テーブル2[[#This Row],[No.]]</f>
        <v>84</v>
      </c>
      <c r="J87" s="37">
        <f>COUNTIF(C:C,テーブル2[[#This Row],[中分類]])</f>
        <v>11</v>
      </c>
      <c r="K87" s="37">
        <f>COUNTIF(D:D,テーブル2[[#This Row],[小分類]])</f>
        <v>1</v>
      </c>
    </row>
    <row r="88" spans="1:11" ht="30.6" customHeight="1">
      <c r="A88" s="31">
        <v>85</v>
      </c>
      <c r="B88" s="32" t="s">
        <v>156</v>
      </c>
      <c r="C88" s="32" t="s">
        <v>178</v>
      </c>
      <c r="D88" s="33" t="s">
        <v>188</v>
      </c>
      <c r="E88" s="35" t="s">
        <v>48</v>
      </c>
      <c r="F88" s="33"/>
      <c r="G88" s="33" t="s">
        <v>38</v>
      </c>
      <c r="H88" s="33" t="s">
        <v>78</v>
      </c>
      <c r="I88" s="37">
        <f>テーブル2[[#This Row],[No.]]</f>
        <v>85</v>
      </c>
      <c r="J88" s="37">
        <f>COUNTIF(C:C,テーブル2[[#This Row],[中分類]])</f>
        <v>11</v>
      </c>
      <c r="K88" s="37">
        <f>COUNTIF(D:D,テーブル2[[#This Row],[小分類]])</f>
        <v>1</v>
      </c>
    </row>
    <row r="89" spans="1:11" ht="30.6" customHeight="1">
      <c r="A89" s="31">
        <v>86</v>
      </c>
      <c r="B89" s="32" t="s">
        <v>156</v>
      </c>
      <c r="C89" s="32" t="s">
        <v>178</v>
      </c>
      <c r="D89" s="33" t="s">
        <v>189</v>
      </c>
      <c r="E89" s="35" t="s">
        <v>48</v>
      </c>
      <c r="F89" s="33"/>
      <c r="G89" s="33" t="s">
        <v>38</v>
      </c>
      <c r="H89" s="33"/>
      <c r="I89" s="37">
        <f>テーブル2[[#This Row],[No.]]</f>
        <v>86</v>
      </c>
      <c r="J89" s="37">
        <f>COUNTIF(C:C,テーブル2[[#This Row],[中分類]])</f>
        <v>11</v>
      </c>
      <c r="K89" s="37">
        <f>COUNTIF(D:D,テーブル2[[#This Row],[小分類]])</f>
        <v>1</v>
      </c>
    </row>
    <row r="90" spans="1:11" ht="30.6" customHeight="1">
      <c r="A90" s="31">
        <v>87</v>
      </c>
      <c r="B90" s="32" t="s">
        <v>156</v>
      </c>
      <c r="C90" s="32" t="s">
        <v>178</v>
      </c>
      <c r="D90" s="33" t="s">
        <v>190</v>
      </c>
      <c r="E90" s="35" t="s">
        <v>48</v>
      </c>
      <c r="F90" s="33"/>
      <c r="G90" s="33" t="s">
        <v>38</v>
      </c>
      <c r="H90" s="33"/>
      <c r="I90" s="37">
        <f>テーブル2[[#This Row],[No.]]</f>
        <v>87</v>
      </c>
      <c r="J90" s="37">
        <f>COUNTIF(C:C,テーブル2[[#This Row],[中分類]])</f>
        <v>11</v>
      </c>
      <c r="K90" s="37">
        <f>COUNTIF(D:D,テーブル2[[#This Row],[小分類]])</f>
        <v>1</v>
      </c>
    </row>
    <row r="91" spans="1:11" ht="30.6" customHeight="1">
      <c r="A91" s="31">
        <v>88</v>
      </c>
      <c r="B91" s="32" t="s">
        <v>156</v>
      </c>
      <c r="C91" s="32" t="s">
        <v>178</v>
      </c>
      <c r="D91" s="33" t="s">
        <v>191</v>
      </c>
      <c r="E91" s="35" t="s">
        <v>48</v>
      </c>
      <c r="F91" s="33"/>
      <c r="G91" s="33" t="s">
        <v>38</v>
      </c>
      <c r="H91" s="33" t="s">
        <v>78</v>
      </c>
      <c r="I91" s="37">
        <f>テーブル2[[#This Row],[No.]]</f>
        <v>88</v>
      </c>
      <c r="J91" s="37">
        <f>COUNTIF(C:C,テーブル2[[#This Row],[中分類]])</f>
        <v>11</v>
      </c>
      <c r="K91" s="37">
        <f>COUNTIF(D:D,テーブル2[[#This Row],[小分類]])</f>
        <v>1</v>
      </c>
    </row>
    <row r="92" spans="1:11" ht="30.6" customHeight="1">
      <c r="A92" s="31">
        <v>89</v>
      </c>
      <c r="B92" s="32" t="s">
        <v>156</v>
      </c>
      <c r="C92" s="32" t="s">
        <v>178</v>
      </c>
      <c r="D92" s="33" t="s">
        <v>192</v>
      </c>
      <c r="E92" s="35" t="s">
        <v>48</v>
      </c>
      <c r="F92" s="33"/>
      <c r="G92" s="33" t="s">
        <v>38</v>
      </c>
      <c r="H92" s="33"/>
      <c r="I92" s="37">
        <f>テーブル2[[#This Row],[No.]]</f>
        <v>89</v>
      </c>
      <c r="J92" s="37">
        <f>COUNTIF(C:C,テーブル2[[#This Row],[中分類]])</f>
        <v>11</v>
      </c>
      <c r="K92" s="37">
        <f>COUNTIF(D:D,テーブル2[[#This Row],[小分類]])</f>
        <v>1</v>
      </c>
    </row>
    <row r="93" spans="1:11" ht="30.6" customHeight="1">
      <c r="A93" s="31">
        <v>90</v>
      </c>
      <c r="B93" s="32" t="s">
        <v>156</v>
      </c>
      <c r="C93" s="44" t="s">
        <v>193</v>
      </c>
      <c r="D93" s="33" t="s">
        <v>194</v>
      </c>
      <c r="E93" s="35" t="s">
        <v>174</v>
      </c>
      <c r="F93" s="33"/>
      <c r="G93" s="33" t="s">
        <v>38</v>
      </c>
      <c r="H93" s="33" t="s">
        <v>195</v>
      </c>
      <c r="I93" s="37">
        <f>テーブル2[[#This Row],[No.]]</f>
        <v>90</v>
      </c>
      <c r="J93" s="37">
        <f>COUNTIF(C:C,テーブル2[[#This Row],[中分類]])</f>
        <v>1</v>
      </c>
      <c r="K93" s="37">
        <f>COUNTIF(D:D,テーブル2[[#This Row],[小分類]])</f>
        <v>1</v>
      </c>
    </row>
    <row r="94" spans="1:11" ht="30.6" customHeight="1">
      <c r="A94" s="31">
        <v>91</v>
      </c>
      <c r="B94" s="32" t="s">
        <v>156</v>
      </c>
      <c r="C94" s="44" t="s">
        <v>196</v>
      </c>
      <c r="D94" s="33" t="s">
        <v>197</v>
      </c>
      <c r="E94" s="35" t="s">
        <v>42</v>
      </c>
      <c r="F94" s="33"/>
      <c r="G94" s="33" t="s">
        <v>38</v>
      </c>
      <c r="H94" s="33" t="s">
        <v>198</v>
      </c>
      <c r="I94" s="37">
        <f>テーブル2[[#This Row],[No.]]</f>
        <v>91</v>
      </c>
      <c r="J94" s="37">
        <f>COUNTIF(C:C,テーブル2[[#This Row],[中分類]])</f>
        <v>1</v>
      </c>
      <c r="K94" s="37">
        <f>COUNTIF(D:D,テーブル2[[#This Row],[小分類]])</f>
        <v>1</v>
      </c>
    </row>
    <row r="95" spans="1:11" ht="30.6" customHeight="1">
      <c r="A95" s="31">
        <v>92</v>
      </c>
      <c r="B95" s="32" t="s">
        <v>156</v>
      </c>
      <c r="C95" s="44" t="s">
        <v>199</v>
      </c>
      <c r="D95" s="33" t="s">
        <v>200</v>
      </c>
      <c r="E95" s="35" t="s">
        <v>48</v>
      </c>
      <c r="F95" s="33"/>
      <c r="G95" s="33" t="s">
        <v>38</v>
      </c>
      <c r="H95" s="33"/>
      <c r="I95" s="37">
        <f>テーブル2[[#This Row],[No.]]</f>
        <v>92</v>
      </c>
      <c r="J95" s="37">
        <f>COUNTIF(C:C,テーブル2[[#This Row],[中分類]])</f>
        <v>3</v>
      </c>
      <c r="K95" s="37">
        <f>COUNTIF(D:D,テーブル2[[#This Row],[小分類]])</f>
        <v>1</v>
      </c>
    </row>
    <row r="96" spans="1:11" ht="30.6" customHeight="1">
      <c r="A96" s="31">
        <v>93</v>
      </c>
      <c r="B96" s="32" t="s">
        <v>156</v>
      </c>
      <c r="C96" s="32" t="s">
        <v>199</v>
      </c>
      <c r="D96" s="33" t="s">
        <v>201</v>
      </c>
      <c r="E96" s="35" t="s">
        <v>48</v>
      </c>
      <c r="F96" s="33"/>
      <c r="G96" s="33" t="s">
        <v>38</v>
      </c>
      <c r="H96" s="33" t="s">
        <v>202</v>
      </c>
      <c r="I96" s="37">
        <f>テーブル2[[#This Row],[No.]]</f>
        <v>93</v>
      </c>
      <c r="J96" s="37">
        <f>COUNTIF(C:C,テーブル2[[#This Row],[中分類]])</f>
        <v>3</v>
      </c>
      <c r="K96" s="37">
        <f>COUNTIF(D:D,テーブル2[[#This Row],[小分類]])</f>
        <v>1</v>
      </c>
    </row>
    <row r="97" spans="1:11" ht="30.6" customHeight="1">
      <c r="A97" s="31">
        <v>94</v>
      </c>
      <c r="B97" s="32" t="s">
        <v>156</v>
      </c>
      <c r="C97" s="32" t="s">
        <v>199</v>
      </c>
      <c r="D97" s="33" t="s">
        <v>203</v>
      </c>
      <c r="E97" s="35" t="s">
        <v>42</v>
      </c>
      <c r="F97" s="33"/>
      <c r="G97" s="33" t="s">
        <v>38</v>
      </c>
      <c r="H97" s="33"/>
      <c r="I97" s="37">
        <f>テーブル2[[#This Row],[No.]]</f>
        <v>94</v>
      </c>
      <c r="J97" s="37">
        <f>COUNTIF(C:C,テーブル2[[#This Row],[中分類]])</f>
        <v>3</v>
      </c>
      <c r="K97" s="37">
        <f>COUNTIF(D:D,テーブル2[[#This Row],[小分類]])</f>
        <v>1</v>
      </c>
    </row>
    <row r="98" spans="1:11" ht="30.6" customHeight="1">
      <c r="A98" s="31">
        <v>95</v>
      </c>
      <c r="B98" s="32" t="s">
        <v>156</v>
      </c>
      <c r="C98" s="44" t="s">
        <v>204</v>
      </c>
      <c r="D98" s="33" t="s">
        <v>205</v>
      </c>
      <c r="E98" s="35" t="s">
        <v>48</v>
      </c>
      <c r="F98" s="33"/>
      <c r="G98" s="33" t="s">
        <v>38</v>
      </c>
      <c r="H98" s="33" t="s">
        <v>78</v>
      </c>
      <c r="I98" s="37">
        <f>テーブル2[[#This Row],[No.]]</f>
        <v>95</v>
      </c>
      <c r="J98" s="37">
        <f>COUNTIF(C:C,テーブル2[[#This Row],[中分類]])</f>
        <v>2</v>
      </c>
      <c r="K98" s="37">
        <f>COUNTIF(D:D,テーブル2[[#This Row],[小分類]])</f>
        <v>1</v>
      </c>
    </row>
    <row r="99" spans="1:11" ht="45">
      <c r="A99" s="31">
        <v>96</v>
      </c>
      <c r="B99" s="32" t="s">
        <v>156</v>
      </c>
      <c r="C99" s="32" t="s">
        <v>204</v>
      </c>
      <c r="D99" s="33" t="s">
        <v>206</v>
      </c>
      <c r="E99" s="35" t="s">
        <v>45</v>
      </c>
      <c r="F99" s="33"/>
      <c r="G99" s="33" t="s">
        <v>38</v>
      </c>
      <c r="H99" s="33" t="s">
        <v>207</v>
      </c>
      <c r="I99" s="37">
        <f>テーブル2[[#This Row],[No.]]</f>
        <v>96</v>
      </c>
      <c r="J99" s="37">
        <f>COUNTIF(C:C,テーブル2[[#This Row],[中分類]])</f>
        <v>2</v>
      </c>
      <c r="K99" s="37">
        <f>COUNTIF(D:D,テーブル2[[#This Row],[小分類]])</f>
        <v>1</v>
      </c>
    </row>
    <row r="100" spans="1:11" ht="30.6" customHeight="1">
      <c r="A100" s="31">
        <v>97</v>
      </c>
      <c r="B100" s="32" t="s">
        <v>156</v>
      </c>
      <c r="C100" s="44" t="s">
        <v>208</v>
      </c>
      <c r="D100" s="33" t="s">
        <v>209</v>
      </c>
      <c r="E100" s="35" t="s">
        <v>42</v>
      </c>
      <c r="F100" s="33"/>
      <c r="G100" s="33" t="s">
        <v>38</v>
      </c>
      <c r="H100" s="33" t="s">
        <v>210</v>
      </c>
      <c r="I100" s="37">
        <f>テーブル2[[#This Row],[No.]]</f>
        <v>97</v>
      </c>
      <c r="J100" s="37">
        <f>COUNTIF(C:C,テーブル2[[#This Row],[中分類]])</f>
        <v>8</v>
      </c>
      <c r="K100" s="37">
        <f>COUNTIF(D:D,テーブル2[[#This Row],[小分類]])</f>
        <v>1</v>
      </c>
    </row>
    <row r="101" spans="1:11" ht="30.6" customHeight="1">
      <c r="A101" s="31">
        <v>98</v>
      </c>
      <c r="B101" s="32" t="s">
        <v>156</v>
      </c>
      <c r="C101" s="32" t="s">
        <v>208</v>
      </c>
      <c r="D101" s="33" t="s">
        <v>211</v>
      </c>
      <c r="E101" s="35" t="s">
        <v>42</v>
      </c>
      <c r="F101" s="33"/>
      <c r="G101" s="33" t="s">
        <v>38</v>
      </c>
      <c r="H101" s="33" t="s">
        <v>210</v>
      </c>
      <c r="I101" s="37">
        <f>テーブル2[[#This Row],[No.]]</f>
        <v>98</v>
      </c>
      <c r="J101" s="37">
        <f>COUNTIF(C:C,テーブル2[[#This Row],[中分類]])</f>
        <v>8</v>
      </c>
      <c r="K101" s="37">
        <f>COUNTIF(D:D,テーブル2[[#This Row],[小分類]])</f>
        <v>1</v>
      </c>
    </row>
    <row r="102" spans="1:11" ht="30.6" customHeight="1">
      <c r="A102" s="31">
        <v>99</v>
      </c>
      <c r="B102" s="32" t="s">
        <v>156</v>
      </c>
      <c r="C102" s="32" t="s">
        <v>208</v>
      </c>
      <c r="D102" s="33" t="s">
        <v>212</v>
      </c>
      <c r="E102" s="34"/>
      <c r="F102" s="33"/>
      <c r="G102" s="33" t="s">
        <v>38</v>
      </c>
      <c r="H102" s="33" t="s">
        <v>213</v>
      </c>
      <c r="I102" s="37">
        <f>テーブル2[[#This Row],[No.]]</f>
        <v>99</v>
      </c>
      <c r="J102" s="37">
        <f>COUNTIF(C:C,テーブル2[[#This Row],[中分類]])</f>
        <v>8</v>
      </c>
      <c r="K102" s="37">
        <f>COUNTIF(D:D,テーブル2[[#This Row],[小分類]])</f>
        <v>1</v>
      </c>
    </row>
    <row r="103" spans="1:11" ht="60">
      <c r="A103" s="31">
        <v>100</v>
      </c>
      <c r="B103" s="32" t="s">
        <v>156</v>
      </c>
      <c r="C103" s="32" t="s">
        <v>208</v>
      </c>
      <c r="D103" s="33" t="s">
        <v>214</v>
      </c>
      <c r="E103" s="35" t="s">
        <v>42</v>
      </c>
      <c r="F103" s="33"/>
      <c r="G103" s="33" t="s">
        <v>38</v>
      </c>
      <c r="H103" s="33" t="s">
        <v>215</v>
      </c>
      <c r="I103" s="37">
        <f>テーブル2[[#This Row],[No.]]</f>
        <v>100</v>
      </c>
      <c r="J103" s="37">
        <f>COUNTIF(C:C,テーブル2[[#This Row],[中分類]])</f>
        <v>8</v>
      </c>
      <c r="K103" s="37">
        <f>COUNTIF(D:D,テーブル2[[#This Row],[小分類]])</f>
        <v>1</v>
      </c>
    </row>
    <row r="104" spans="1:11" ht="60">
      <c r="A104" s="31">
        <v>101</v>
      </c>
      <c r="B104" s="32" t="s">
        <v>156</v>
      </c>
      <c r="C104" s="32" t="s">
        <v>208</v>
      </c>
      <c r="D104" s="33" t="s">
        <v>216</v>
      </c>
      <c r="E104" s="35" t="s">
        <v>42</v>
      </c>
      <c r="F104" s="33"/>
      <c r="G104" s="33" t="s">
        <v>38</v>
      </c>
      <c r="H104" s="33" t="s">
        <v>215</v>
      </c>
      <c r="I104" s="37">
        <f>テーブル2[[#This Row],[No.]]</f>
        <v>101</v>
      </c>
      <c r="J104" s="37">
        <f>COUNTIF(C:C,テーブル2[[#This Row],[中分類]])</f>
        <v>8</v>
      </c>
      <c r="K104" s="37">
        <f>COUNTIF(D:D,テーブル2[[#This Row],[小分類]])</f>
        <v>1</v>
      </c>
    </row>
    <row r="105" spans="1:11" ht="30.6" customHeight="1">
      <c r="A105" s="31">
        <v>102</v>
      </c>
      <c r="B105" s="32" t="s">
        <v>156</v>
      </c>
      <c r="C105" s="32" t="s">
        <v>208</v>
      </c>
      <c r="D105" s="33" t="s">
        <v>217</v>
      </c>
      <c r="E105" s="35" t="s">
        <v>42</v>
      </c>
      <c r="F105" s="33"/>
      <c r="G105" s="33" t="s">
        <v>38</v>
      </c>
      <c r="H105" s="33" t="s">
        <v>218</v>
      </c>
      <c r="I105" s="37">
        <f>テーブル2[[#This Row],[No.]]</f>
        <v>102</v>
      </c>
      <c r="J105" s="37">
        <f>COUNTIF(C:C,テーブル2[[#This Row],[中分類]])</f>
        <v>8</v>
      </c>
      <c r="K105" s="37">
        <f>COUNTIF(D:D,テーブル2[[#This Row],[小分類]])</f>
        <v>1</v>
      </c>
    </row>
    <row r="106" spans="1:11" ht="30.6" customHeight="1">
      <c r="A106" s="31">
        <v>103</v>
      </c>
      <c r="B106" s="32" t="s">
        <v>156</v>
      </c>
      <c r="C106" s="32" t="s">
        <v>208</v>
      </c>
      <c r="D106" s="33" t="s">
        <v>219</v>
      </c>
      <c r="E106" s="35" t="s">
        <v>48</v>
      </c>
      <c r="F106" s="33"/>
      <c r="G106" s="33" t="s">
        <v>38</v>
      </c>
      <c r="H106" s="33"/>
      <c r="I106" s="37">
        <f>テーブル2[[#This Row],[No.]]</f>
        <v>103</v>
      </c>
      <c r="J106" s="37">
        <f>COUNTIF(C:C,テーブル2[[#This Row],[中分類]])</f>
        <v>8</v>
      </c>
      <c r="K106" s="37">
        <f>COUNTIF(D:D,テーブル2[[#This Row],[小分類]])</f>
        <v>1</v>
      </c>
    </row>
    <row r="107" spans="1:11" ht="30.6" customHeight="1">
      <c r="A107" s="31">
        <v>104</v>
      </c>
      <c r="B107" s="32" t="s">
        <v>156</v>
      </c>
      <c r="C107" s="32" t="s">
        <v>208</v>
      </c>
      <c r="D107" s="33" t="s">
        <v>220</v>
      </c>
      <c r="E107" s="35" t="s">
        <v>48</v>
      </c>
      <c r="F107" s="33"/>
      <c r="G107" s="33" t="s">
        <v>38</v>
      </c>
      <c r="H107" s="33" t="s">
        <v>78</v>
      </c>
      <c r="I107" s="37">
        <f>テーブル2[[#This Row],[No.]]</f>
        <v>104</v>
      </c>
      <c r="J107" s="37">
        <f>COUNTIF(C:C,テーブル2[[#This Row],[中分類]])</f>
        <v>8</v>
      </c>
      <c r="K107" s="37">
        <f>COUNTIF(D:D,テーブル2[[#This Row],[小分類]])</f>
        <v>1</v>
      </c>
    </row>
    <row r="108" spans="1:11" ht="60">
      <c r="A108" s="31">
        <v>105</v>
      </c>
      <c r="B108" s="44" t="s">
        <v>221</v>
      </c>
      <c r="C108" s="44" t="s">
        <v>222</v>
      </c>
      <c r="D108" s="33" t="s">
        <v>223</v>
      </c>
      <c r="E108" s="35" t="s">
        <v>48</v>
      </c>
      <c r="F108" s="33"/>
      <c r="G108" s="33" t="s">
        <v>38</v>
      </c>
      <c r="H108" s="33" t="s">
        <v>224</v>
      </c>
      <c r="I108" s="37">
        <f>テーブル2[[#This Row],[No.]]</f>
        <v>105</v>
      </c>
      <c r="J108" s="37">
        <f>COUNTIF(C:C,テーブル2[[#This Row],[中分類]])</f>
        <v>2</v>
      </c>
      <c r="K108" s="37">
        <f>COUNTIF(D:D,テーブル2[[#This Row],[小分類]])</f>
        <v>1</v>
      </c>
    </row>
    <row r="109" spans="1:11" ht="105">
      <c r="A109" s="31">
        <v>106</v>
      </c>
      <c r="B109" s="32" t="s">
        <v>221</v>
      </c>
      <c r="C109" s="32" t="s">
        <v>222</v>
      </c>
      <c r="D109" s="33" t="s">
        <v>225</v>
      </c>
      <c r="E109" s="35" t="s">
        <v>42</v>
      </c>
      <c r="F109" s="33"/>
      <c r="G109" s="33" t="s">
        <v>38</v>
      </c>
      <c r="H109" s="33" t="s">
        <v>1218</v>
      </c>
      <c r="I109" s="37">
        <f>テーブル2[[#This Row],[No.]]</f>
        <v>106</v>
      </c>
      <c r="J109" s="37">
        <f>COUNTIF(C:C,テーブル2[[#This Row],[中分類]])</f>
        <v>2</v>
      </c>
      <c r="K109" s="37">
        <f>COUNTIF(D:D,テーブル2[[#This Row],[小分類]])</f>
        <v>1</v>
      </c>
    </row>
    <row r="110" spans="1:11" ht="60">
      <c r="A110" s="31">
        <v>107</v>
      </c>
      <c r="B110" s="32" t="s">
        <v>221</v>
      </c>
      <c r="C110" s="44" t="s">
        <v>226</v>
      </c>
      <c r="D110" s="33" t="s">
        <v>227</v>
      </c>
      <c r="E110" s="35" t="s">
        <v>42</v>
      </c>
      <c r="F110" s="33"/>
      <c r="G110" s="33" t="s">
        <v>38</v>
      </c>
      <c r="H110" s="33" t="s">
        <v>228</v>
      </c>
      <c r="I110" s="37">
        <f>テーブル2[[#This Row],[No.]]</f>
        <v>107</v>
      </c>
      <c r="J110" s="37">
        <f>COUNTIF(C:C,テーブル2[[#This Row],[中分類]])</f>
        <v>2</v>
      </c>
      <c r="K110" s="37">
        <f>COUNTIF(D:D,テーブル2[[#This Row],[小分類]])</f>
        <v>1</v>
      </c>
    </row>
    <row r="111" spans="1:11" ht="60">
      <c r="A111" s="31">
        <v>108</v>
      </c>
      <c r="B111" s="32" t="s">
        <v>221</v>
      </c>
      <c r="C111" s="32" t="s">
        <v>226</v>
      </c>
      <c r="D111" s="33" t="s">
        <v>229</v>
      </c>
      <c r="E111" s="35" t="s">
        <v>42</v>
      </c>
      <c r="F111" s="33"/>
      <c r="G111" s="33" t="s">
        <v>38</v>
      </c>
      <c r="H111" s="33" t="s">
        <v>230</v>
      </c>
      <c r="I111" s="37">
        <f>テーブル2[[#This Row],[No.]]</f>
        <v>108</v>
      </c>
      <c r="J111" s="37">
        <f>COUNTIF(C:C,テーブル2[[#This Row],[中分類]])</f>
        <v>2</v>
      </c>
      <c r="K111" s="37">
        <f>COUNTIF(D:D,テーブル2[[#This Row],[小分類]])</f>
        <v>1</v>
      </c>
    </row>
    <row r="112" spans="1:11" ht="30.6" customHeight="1">
      <c r="A112" s="31">
        <v>109</v>
      </c>
      <c r="B112" s="32" t="s">
        <v>221</v>
      </c>
      <c r="C112" s="44" t="s">
        <v>231</v>
      </c>
      <c r="D112" s="33" t="s">
        <v>232</v>
      </c>
      <c r="E112" s="35" t="s">
        <v>42</v>
      </c>
      <c r="F112" s="33"/>
      <c r="G112" s="33" t="s">
        <v>38</v>
      </c>
      <c r="H112" s="33" t="s">
        <v>233</v>
      </c>
      <c r="I112" s="37">
        <f>テーブル2[[#This Row],[No.]]</f>
        <v>109</v>
      </c>
      <c r="J112" s="37">
        <f>COUNTIF(C:C,テーブル2[[#This Row],[中分類]])</f>
        <v>3</v>
      </c>
      <c r="K112" s="37">
        <f>COUNTIF(D:D,テーブル2[[#This Row],[小分類]])</f>
        <v>1</v>
      </c>
    </row>
    <row r="113" spans="1:11" ht="30.6" customHeight="1">
      <c r="A113" s="31">
        <v>110</v>
      </c>
      <c r="B113" s="32" t="s">
        <v>221</v>
      </c>
      <c r="C113" s="32" t="s">
        <v>231</v>
      </c>
      <c r="D113" s="33" t="s">
        <v>234</v>
      </c>
      <c r="E113" s="35" t="s">
        <v>42</v>
      </c>
      <c r="F113" s="33"/>
      <c r="G113" s="33" t="s">
        <v>38</v>
      </c>
      <c r="H113" s="33" t="s">
        <v>235</v>
      </c>
      <c r="I113" s="37">
        <f>テーブル2[[#This Row],[No.]]</f>
        <v>110</v>
      </c>
      <c r="J113" s="37">
        <f>COUNTIF(C:C,テーブル2[[#This Row],[中分類]])</f>
        <v>3</v>
      </c>
      <c r="K113" s="37">
        <f>COUNTIF(D:D,テーブル2[[#This Row],[小分類]])</f>
        <v>1</v>
      </c>
    </row>
    <row r="114" spans="1:11" ht="60">
      <c r="A114" s="31">
        <v>111</v>
      </c>
      <c r="B114" s="32" t="s">
        <v>221</v>
      </c>
      <c r="C114" s="32" t="s">
        <v>231</v>
      </c>
      <c r="D114" s="33" t="s">
        <v>236</v>
      </c>
      <c r="E114" s="35" t="s">
        <v>42</v>
      </c>
      <c r="F114" s="33"/>
      <c r="G114" s="33" t="s">
        <v>38</v>
      </c>
      <c r="H114" s="33" t="s">
        <v>1219</v>
      </c>
      <c r="I114" s="37">
        <f>テーブル2[[#This Row],[No.]]</f>
        <v>111</v>
      </c>
      <c r="J114" s="37">
        <f>COUNTIF(C:C,テーブル2[[#This Row],[中分類]])</f>
        <v>3</v>
      </c>
      <c r="K114" s="37">
        <f>COUNTIF(D:D,テーブル2[[#This Row],[小分類]])</f>
        <v>1</v>
      </c>
    </row>
    <row r="115" spans="1:11" ht="97.8">
      <c r="A115" s="31">
        <v>112</v>
      </c>
      <c r="B115" s="32" t="s">
        <v>221</v>
      </c>
      <c r="C115" s="44" t="s">
        <v>237</v>
      </c>
      <c r="D115" s="33" t="s">
        <v>238</v>
      </c>
      <c r="E115" s="35" t="s">
        <v>174</v>
      </c>
      <c r="F115" s="33"/>
      <c r="G115" s="33" t="s">
        <v>38</v>
      </c>
      <c r="H115" s="49" t="s">
        <v>239</v>
      </c>
      <c r="I115" s="37">
        <f>テーブル2[[#This Row],[No.]]</f>
        <v>112</v>
      </c>
      <c r="J115" s="37">
        <f>COUNTIF(C:C,テーブル2[[#This Row],[中分類]])</f>
        <v>8</v>
      </c>
      <c r="K115" s="37">
        <f>COUNTIF(D:D,テーブル2[[#This Row],[小分類]])</f>
        <v>1</v>
      </c>
    </row>
    <row r="116" spans="1:11" ht="30.6" customHeight="1">
      <c r="A116" s="31">
        <v>113</v>
      </c>
      <c r="B116" s="32" t="s">
        <v>221</v>
      </c>
      <c r="C116" s="32" t="s">
        <v>237</v>
      </c>
      <c r="D116" s="33" t="s">
        <v>240</v>
      </c>
      <c r="E116" s="34"/>
      <c r="F116" s="33"/>
      <c r="G116" s="33" t="s">
        <v>38</v>
      </c>
      <c r="H116" s="33" t="s">
        <v>241</v>
      </c>
      <c r="I116" s="37">
        <f>テーブル2[[#This Row],[No.]]</f>
        <v>113</v>
      </c>
      <c r="J116" s="37">
        <f>COUNTIF(C:C,テーブル2[[#This Row],[中分類]])</f>
        <v>8</v>
      </c>
      <c r="K116" s="37">
        <f>COUNTIF(D:D,テーブル2[[#This Row],[小分類]])</f>
        <v>1</v>
      </c>
    </row>
    <row r="117" spans="1:11" ht="30.6" customHeight="1">
      <c r="A117" s="31">
        <v>114</v>
      </c>
      <c r="B117" s="32" t="s">
        <v>221</v>
      </c>
      <c r="C117" s="32" t="s">
        <v>237</v>
      </c>
      <c r="D117" s="33" t="s">
        <v>242</v>
      </c>
      <c r="E117" s="34"/>
      <c r="F117" s="33"/>
      <c r="G117" s="33" t="s">
        <v>38</v>
      </c>
      <c r="H117" s="33" t="s">
        <v>243</v>
      </c>
      <c r="I117" s="37">
        <f>テーブル2[[#This Row],[No.]]</f>
        <v>114</v>
      </c>
      <c r="J117" s="37">
        <f>COUNTIF(C:C,テーブル2[[#This Row],[中分類]])</f>
        <v>8</v>
      </c>
      <c r="K117" s="37">
        <f>COUNTIF(D:D,テーブル2[[#This Row],[小分類]])</f>
        <v>1</v>
      </c>
    </row>
    <row r="118" spans="1:11" ht="30.6" customHeight="1">
      <c r="A118" s="31">
        <v>115</v>
      </c>
      <c r="B118" s="32" t="s">
        <v>221</v>
      </c>
      <c r="C118" s="32" t="s">
        <v>237</v>
      </c>
      <c r="D118" s="33" t="s">
        <v>244</v>
      </c>
      <c r="E118" s="35" t="s">
        <v>174</v>
      </c>
      <c r="F118" s="33"/>
      <c r="G118" s="33" t="s">
        <v>38</v>
      </c>
      <c r="H118" s="33"/>
      <c r="I118" s="37">
        <f>テーブル2[[#This Row],[No.]]</f>
        <v>115</v>
      </c>
      <c r="J118" s="37">
        <f>COUNTIF(C:C,テーブル2[[#This Row],[中分類]])</f>
        <v>8</v>
      </c>
      <c r="K118" s="37">
        <f>COUNTIF(D:D,テーブル2[[#This Row],[小分類]])</f>
        <v>1</v>
      </c>
    </row>
    <row r="119" spans="1:11" ht="30.6" customHeight="1">
      <c r="A119" s="31">
        <v>116</v>
      </c>
      <c r="B119" s="32" t="s">
        <v>221</v>
      </c>
      <c r="C119" s="32" t="s">
        <v>237</v>
      </c>
      <c r="D119" s="33" t="s">
        <v>245</v>
      </c>
      <c r="E119" s="35" t="s">
        <v>174</v>
      </c>
      <c r="F119" s="33"/>
      <c r="G119" s="33" t="s">
        <v>38</v>
      </c>
      <c r="H119" s="33"/>
      <c r="I119" s="37">
        <f>テーブル2[[#This Row],[No.]]</f>
        <v>116</v>
      </c>
      <c r="J119" s="37">
        <f>COUNTIF(C:C,テーブル2[[#This Row],[中分類]])</f>
        <v>8</v>
      </c>
      <c r="K119" s="37">
        <f>COUNTIF(D:D,テーブル2[[#This Row],[小分類]])</f>
        <v>1</v>
      </c>
    </row>
    <row r="120" spans="1:11" ht="30.6" customHeight="1">
      <c r="A120" s="31">
        <v>117</v>
      </c>
      <c r="B120" s="32" t="s">
        <v>221</v>
      </c>
      <c r="C120" s="32" t="s">
        <v>237</v>
      </c>
      <c r="D120" s="33" t="s">
        <v>246</v>
      </c>
      <c r="E120" s="35" t="s">
        <v>174</v>
      </c>
      <c r="F120" s="33"/>
      <c r="G120" s="33" t="s">
        <v>38</v>
      </c>
      <c r="H120" s="33"/>
      <c r="I120" s="37">
        <f>テーブル2[[#This Row],[No.]]</f>
        <v>117</v>
      </c>
      <c r="J120" s="37">
        <f>COUNTIF(C:C,テーブル2[[#This Row],[中分類]])</f>
        <v>8</v>
      </c>
      <c r="K120" s="37">
        <f>COUNTIF(D:D,テーブル2[[#This Row],[小分類]])</f>
        <v>1</v>
      </c>
    </row>
    <row r="121" spans="1:11" ht="30.6" customHeight="1">
      <c r="A121" s="31">
        <v>118</v>
      </c>
      <c r="B121" s="32" t="s">
        <v>221</v>
      </c>
      <c r="C121" s="32" t="s">
        <v>237</v>
      </c>
      <c r="D121" s="33" t="s">
        <v>247</v>
      </c>
      <c r="E121" s="35" t="s">
        <v>174</v>
      </c>
      <c r="F121" s="33"/>
      <c r="G121" s="33" t="s">
        <v>38</v>
      </c>
      <c r="H121" s="33" t="s">
        <v>248</v>
      </c>
      <c r="I121" s="37">
        <f>テーブル2[[#This Row],[No.]]</f>
        <v>118</v>
      </c>
      <c r="J121" s="37">
        <f>COUNTIF(C:C,テーブル2[[#This Row],[中分類]])</f>
        <v>8</v>
      </c>
      <c r="K121" s="37">
        <f>COUNTIF(D:D,テーブル2[[#This Row],[小分類]])</f>
        <v>1</v>
      </c>
    </row>
    <row r="122" spans="1:11" ht="60">
      <c r="A122" s="31">
        <v>119</v>
      </c>
      <c r="B122" s="32" t="s">
        <v>221</v>
      </c>
      <c r="C122" s="32" t="s">
        <v>237</v>
      </c>
      <c r="D122" s="33" t="s">
        <v>249</v>
      </c>
      <c r="E122" s="35" t="s">
        <v>174</v>
      </c>
      <c r="F122" s="33"/>
      <c r="G122" s="33" t="s">
        <v>38</v>
      </c>
      <c r="H122" s="33" t="s">
        <v>250</v>
      </c>
      <c r="I122" s="37">
        <f>テーブル2[[#This Row],[No.]]</f>
        <v>119</v>
      </c>
      <c r="J122" s="37">
        <f>COUNTIF(C:C,テーブル2[[#This Row],[中分類]])</f>
        <v>8</v>
      </c>
      <c r="K122" s="37">
        <f>COUNTIF(D:D,テーブル2[[#This Row],[小分類]])</f>
        <v>1</v>
      </c>
    </row>
    <row r="123" spans="1:11" ht="30.6" customHeight="1">
      <c r="A123" s="31">
        <v>120</v>
      </c>
      <c r="B123" s="32" t="s">
        <v>221</v>
      </c>
      <c r="C123" s="44" t="s">
        <v>251</v>
      </c>
      <c r="D123" s="33" t="s">
        <v>252</v>
      </c>
      <c r="E123" s="35" t="s">
        <v>42</v>
      </c>
      <c r="F123" s="33"/>
      <c r="G123" s="33" t="s">
        <v>38</v>
      </c>
      <c r="H123" s="33" t="s">
        <v>253</v>
      </c>
      <c r="I123" s="37">
        <f>テーブル2[[#This Row],[No.]]</f>
        <v>120</v>
      </c>
      <c r="J123" s="37">
        <f>COUNTIF(C:C,テーブル2[[#This Row],[中分類]])</f>
        <v>1</v>
      </c>
      <c r="K123" s="37">
        <f>COUNTIF(D:D,テーブル2[[#This Row],[小分類]])</f>
        <v>1</v>
      </c>
    </row>
    <row r="124" spans="1:11" ht="45">
      <c r="A124" s="31">
        <v>121</v>
      </c>
      <c r="B124" s="32" t="s">
        <v>221</v>
      </c>
      <c r="C124" s="44" t="s">
        <v>254</v>
      </c>
      <c r="D124" s="33" t="s">
        <v>255</v>
      </c>
      <c r="E124" s="35" t="s">
        <v>42</v>
      </c>
      <c r="F124" s="33"/>
      <c r="G124" s="33" t="s">
        <v>38</v>
      </c>
      <c r="H124" s="33" t="s">
        <v>256</v>
      </c>
      <c r="I124" s="37">
        <f>テーブル2[[#This Row],[No.]]</f>
        <v>121</v>
      </c>
      <c r="J124" s="37">
        <f>COUNTIF(C:C,テーブル2[[#This Row],[中分類]])</f>
        <v>1</v>
      </c>
      <c r="K124" s="37">
        <f>COUNTIF(D:D,テーブル2[[#This Row],[小分類]])</f>
        <v>1</v>
      </c>
    </row>
    <row r="125" spans="1:11" ht="30.6" customHeight="1">
      <c r="A125" s="31">
        <v>122</v>
      </c>
      <c r="B125" s="32" t="s">
        <v>221</v>
      </c>
      <c r="C125" s="44" t="s">
        <v>257</v>
      </c>
      <c r="D125" s="33" t="s">
        <v>258</v>
      </c>
      <c r="E125" s="34"/>
      <c r="F125" s="33"/>
      <c r="G125" s="33" t="s">
        <v>38</v>
      </c>
      <c r="H125" s="33"/>
      <c r="I125" s="37">
        <f>テーブル2[[#This Row],[No.]]</f>
        <v>122</v>
      </c>
      <c r="J125" s="37">
        <f>COUNTIF(C:C,テーブル2[[#This Row],[中分類]])</f>
        <v>6</v>
      </c>
      <c r="K125" s="37">
        <f>COUNTIF(D:D,テーブル2[[#This Row],[小分類]])</f>
        <v>1</v>
      </c>
    </row>
    <row r="126" spans="1:11" ht="30.6" customHeight="1">
      <c r="A126" s="31">
        <v>123</v>
      </c>
      <c r="B126" s="32" t="s">
        <v>221</v>
      </c>
      <c r="C126" s="32" t="s">
        <v>257</v>
      </c>
      <c r="D126" s="33" t="s">
        <v>259</v>
      </c>
      <c r="E126" s="34"/>
      <c r="F126" s="33"/>
      <c r="G126" s="33" t="s">
        <v>38</v>
      </c>
      <c r="H126" s="33"/>
      <c r="I126" s="37">
        <f>テーブル2[[#This Row],[No.]]</f>
        <v>123</v>
      </c>
      <c r="J126" s="37">
        <f>COUNTIF(C:C,テーブル2[[#This Row],[中分類]])</f>
        <v>6</v>
      </c>
      <c r="K126" s="37">
        <f>COUNTIF(D:D,テーブル2[[#This Row],[小分類]])</f>
        <v>1</v>
      </c>
    </row>
    <row r="127" spans="1:11" ht="30.6" customHeight="1">
      <c r="A127" s="31">
        <v>124</v>
      </c>
      <c r="B127" s="32" t="s">
        <v>221</v>
      </c>
      <c r="C127" s="32" t="s">
        <v>257</v>
      </c>
      <c r="D127" s="33" t="s">
        <v>260</v>
      </c>
      <c r="E127" s="34"/>
      <c r="F127" s="33"/>
      <c r="G127" s="33" t="s">
        <v>38</v>
      </c>
      <c r="H127" s="33"/>
      <c r="I127" s="37">
        <f>テーブル2[[#This Row],[No.]]</f>
        <v>124</v>
      </c>
      <c r="J127" s="37">
        <f>COUNTIF(C:C,テーブル2[[#This Row],[中分類]])</f>
        <v>6</v>
      </c>
      <c r="K127" s="37">
        <f>COUNTIF(D:D,テーブル2[[#This Row],[小分類]])</f>
        <v>1</v>
      </c>
    </row>
    <row r="128" spans="1:11" ht="30.6" customHeight="1">
      <c r="A128" s="31">
        <v>125</v>
      </c>
      <c r="B128" s="32" t="s">
        <v>221</v>
      </c>
      <c r="C128" s="32" t="s">
        <v>257</v>
      </c>
      <c r="D128" s="33" t="s">
        <v>261</v>
      </c>
      <c r="E128" s="34"/>
      <c r="F128" s="33"/>
      <c r="G128" s="33" t="s">
        <v>38</v>
      </c>
      <c r="H128" s="33" t="s">
        <v>262</v>
      </c>
      <c r="I128" s="37">
        <f>テーブル2[[#This Row],[No.]]</f>
        <v>125</v>
      </c>
      <c r="J128" s="37">
        <f>COUNTIF(C:C,テーブル2[[#This Row],[中分類]])</f>
        <v>6</v>
      </c>
      <c r="K128" s="37">
        <f>COUNTIF(D:D,テーブル2[[#This Row],[小分類]])</f>
        <v>1</v>
      </c>
    </row>
    <row r="129" spans="1:11" ht="30.6" customHeight="1">
      <c r="A129" s="31">
        <v>126</v>
      </c>
      <c r="B129" s="32" t="s">
        <v>221</v>
      </c>
      <c r="C129" s="32" t="s">
        <v>257</v>
      </c>
      <c r="D129" s="33" t="s">
        <v>263</v>
      </c>
      <c r="E129" s="34"/>
      <c r="F129" s="33"/>
      <c r="G129" s="33" t="s">
        <v>38</v>
      </c>
      <c r="H129" s="33"/>
      <c r="I129" s="37">
        <f>テーブル2[[#This Row],[No.]]</f>
        <v>126</v>
      </c>
      <c r="J129" s="37">
        <f>COUNTIF(C:C,テーブル2[[#This Row],[中分類]])</f>
        <v>6</v>
      </c>
      <c r="K129" s="37">
        <f>COUNTIF(D:D,テーブル2[[#This Row],[小分類]])</f>
        <v>1</v>
      </c>
    </row>
    <row r="130" spans="1:11" ht="60">
      <c r="A130" s="31">
        <v>127</v>
      </c>
      <c r="B130" s="32" t="s">
        <v>221</v>
      </c>
      <c r="C130" s="32" t="s">
        <v>257</v>
      </c>
      <c r="D130" s="33" t="s">
        <v>264</v>
      </c>
      <c r="E130" s="35" t="s">
        <v>174</v>
      </c>
      <c r="F130" s="33"/>
      <c r="G130" s="33" t="s">
        <v>38</v>
      </c>
      <c r="H130" s="33" t="s">
        <v>265</v>
      </c>
      <c r="I130" s="37">
        <f>テーブル2[[#This Row],[No.]]</f>
        <v>127</v>
      </c>
      <c r="J130" s="37">
        <f>COUNTIF(C:C,テーブル2[[#This Row],[中分類]])</f>
        <v>6</v>
      </c>
      <c r="K130" s="37">
        <f>COUNTIF(D:D,テーブル2[[#This Row],[小分類]])</f>
        <v>1</v>
      </c>
    </row>
    <row r="131" spans="1:11" ht="30.6" customHeight="1">
      <c r="A131" s="31">
        <v>128</v>
      </c>
      <c r="B131" s="44" t="s">
        <v>266</v>
      </c>
      <c r="C131" s="44" t="s">
        <v>267</v>
      </c>
      <c r="D131" s="33" t="s">
        <v>268</v>
      </c>
      <c r="E131" s="34"/>
      <c r="F131" s="33"/>
      <c r="G131" s="33" t="s">
        <v>38</v>
      </c>
      <c r="H131" s="33" t="s">
        <v>213</v>
      </c>
      <c r="I131" s="37">
        <f>テーブル2[[#This Row],[No.]]</f>
        <v>128</v>
      </c>
      <c r="J131" s="37">
        <f>COUNTIF(C:C,テーブル2[[#This Row],[中分類]])</f>
        <v>24</v>
      </c>
      <c r="K131" s="37">
        <f>COUNTIF(D:D,テーブル2[[#This Row],[小分類]])</f>
        <v>1</v>
      </c>
    </row>
    <row r="132" spans="1:11" ht="30.6" customHeight="1">
      <c r="A132" s="31">
        <v>129</v>
      </c>
      <c r="B132" s="32" t="s">
        <v>266</v>
      </c>
      <c r="C132" s="32" t="s">
        <v>267</v>
      </c>
      <c r="D132" s="33" t="s">
        <v>269</v>
      </c>
      <c r="E132" s="35" t="s">
        <v>42</v>
      </c>
      <c r="F132" s="33"/>
      <c r="G132" s="33" t="s">
        <v>38</v>
      </c>
      <c r="H132" s="33" t="s">
        <v>270</v>
      </c>
      <c r="I132" s="37">
        <f>テーブル2[[#This Row],[No.]]</f>
        <v>129</v>
      </c>
      <c r="J132" s="37">
        <f>COUNTIF(C:C,テーブル2[[#This Row],[中分類]])</f>
        <v>24</v>
      </c>
      <c r="K132" s="37">
        <f>COUNTIF(D:D,テーブル2[[#This Row],[小分類]])</f>
        <v>1</v>
      </c>
    </row>
    <row r="133" spans="1:11" ht="30.6" customHeight="1">
      <c r="A133" s="31">
        <v>130</v>
      </c>
      <c r="B133" s="32" t="s">
        <v>266</v>
      </c>
      <c r="C133" s="32" t="s">
        <v>267</v>
      </c>
      <c r="D133" s="33" t="s">
        <v>271</v>
      </c>
      <c r="E133" s="35" t="s">
        <v>42</v>
      </c>
      <c r="F133" s="33"/>
      <c r="G133" s="33" t="s">
        <v>38</v>
      </c>
      <c r="H133" s="33" t="s">
        <v>272</v>
      </c>
      <c r="I133" s="37">
        <f>テーブル2[[#This Row],[No.]]</f>
        <v>130</v>
      </c>
      <c r="J133" s="37">
        <f>COUNTIF(C:C,テーブル2[[#This Row],[中分類]])</f>
        <v>24</v>
      </c>
      <c r="K133" s="37">
        <f>COUNTIF(D:D,テーブル2[[#This Row],[小分類]])</f>
        <v>1</v>
      </c>
    </row>
    <row r="134" spans="1:11" ht="30.6" customHeight="1">
      <c r="A134" s="31">
        <v>131</v>
      </c>
      <c r="B134" s="32" t="s">
        <v>266</v>
      </c>
      <c r="C134" s="32" t="s">
        <v>267</v>
      </c>
      <c r="D134" s="33" t="s">
        <v>273</v>
      </c>
      <c r="E134" s="35" t="s">
        <v>48</v>
      </c>
      <c r="F134" s="33"/>
      <c r="G134" s="33" t="s">
        <v>38</v>
      </c>
      <c r="H134" s="33" t="s">
        <v>49</v>
      </c>
      <c r="I134" s="37">
        <f>テーブル2[[#This Row],[No.]]</f>
        <v>131</v>
      </c>
      <c r="J134" s="37">
        <f>COUNTIF(C:C,テーブル2[[#This Row],[中分類]])</f>
        <v>24</v>
      </c>
      <c r="K134" s="37">
        <f>COUNTIF(D:D,テーブル2[[#This Row],[小分類]])</f>
        <v>1</v>
      </c>
    </row>
    <row r="135" spans="1:11" ht="30.6" customHeight="1">
      <c r="A135" s="31">
        <v>132</v>
      </c>
      <c r="B135" s="32" t="s">
        <v>266</v>
      </c>
      <c r="C135" s="32" t="s">
        <v>267</v>
      </c>
      <c r="D135" s="33" t="s">
        <v>274</v>
      </c>
      <c r="E135" s="35" t="s">
        <v>48</v>
      </c>
      <c r="F135" s="33"/>
      <c r="G135" s="33" t="s">
        <v>38</v>
      </c>
      <c r="H135" s="33" t="s">
        <v>49</v>
      </c>
      <c r="I135" s="37">
        <f>テーブル2[[#This Row],[No.]]</f>
        <v>132</v>
      </c>
      <c r="J135" s="37">
        <f>COUNTIF(C:C,テーブル2[[#This Row],[中分類]])</f>
        <v>24</v>
      </c>
      <c r="K135" s="37">
        <f>COUNTIF(D:D,テーブル2[[#This Row],[小分類]])</f>
        <v>1</v>
      </c>
    </row>
    <row r="136" spans="1:11" ht="30.6" customHeight="1">
      <c r="A136" s="31">
        <v>133</v>
      </c>
      <c r="B136" s="32" t="s">
        <v>266</v>
      </c>
      <c r="C136" s="32" t="s">
        <v>267</v>
      </c>
      <c r="D136" s="33" t="s">
        <v>275</v>
      </c>
      <c r="E136" s="35" t="s">
        <v>48</v>
      </c>
      <c r="F136" s="33"/>
      <c r="G136" s="33" t="s">
        <v>38</v>
      </c>
      <c r="H136" s="33" t="s">
        <v>276</v>
      </c>
      <c r="I136" s="37">
        <f>テーブル2[[#This Row],[No.]]</f>
        <v>133</v>
      </c>
      <c r="J136" s="37">
        <f>COUNTIF(C:C,テーブル2[[#This Row],[中分類]])</f>
        <v>24</v>
      </c>
      <c r="K136" s="37">
        <f>COUNTIF(D:D,テーブル2[[#This Row],[小分類]])</f>
        <v>1</v>
      </c>
    </row>
    <row r="137" spans="1:11" ht="30.6" customHeight="1">
      <c r="A137" s="31">
        <v>134</v>
      </c>
      <c r="B137" s="32" t="s">
        <v>266</v>
      </c>
      <c r="C137" s="32" t="s">
        <v>267</v>
      </c>
      <c r="D137" s="33" t="s">
        <v>277</v>
      </c>
      <c r="E137" s="34"/>
      <c r="F137" s="47"/>
      <c r="G137" s="33" t="s">
        <v>38</v>
      </c>
      <c r="H137" s="33" t="s">
        <v>278</v>
      </c>
      <c r="I137" s="37">
        <f>テーブル2[[#This Row],[No.]]</f>
        <v>134</v>
      </c>
      <c r="J137" s="37">
        <f>COUNTIF(C:C,テーブル2[[#This Row],[中分類]])</f>
        <v>24</v>
      </c>
      <c r="K137" s="37">
        <f>COUNTIF(D:D,テーブル2[[#This Row],[小分類]])</f>
        <v>1</v>
      </c>
    </row>
    <row r="138" spans="1:11" ht="30.6" customHeight="1">
      <c r="A138" s="31">
        <v>135</v>
      </c>
      <c r="B138" s="32" t="s">
        <v>266</v>
      </c>
      <c r="C138" s="32" t="s">
        <v>267</v>
      </c>
      <c r="D138" s="33" t="s">
        <v>279</v>
      </c>
      <c r="E138" s="35" t="s">
        <v>42</v>
      </c>
      <c r="F138" s="33"/>
      <c r="G138" s="33" t="s">
        <v>38</v>
      </c>
      <c r="H138" s="33"/>
      <c r="I138" s="37">
        <f>テーブル2[[#This Row],[No.]]</f>
        <v>135</v>
      </c>
      <c r="J138" s="37">
        <f>COUNTIF(C:C,テーブル2[[#This Row],[中分類]])</f>
        <v>24</v>
      </c>
      <c r="K138" s="37">
        <f>COUNTIF(D:D,テーブル2[[#This Row],[小分類]])</f>
        <v>1</v>
      </c>
    </row>
    <row r="139" spans="1:11" ht="30.6" customHeight="1">
      <c r="A139" s="31">
        <v>136</v>
      </c>
      <c r="B139" s="32" t="s">
        <v>266</v>
      </c>
      <c r="C139" s="32" t="s">
        <v>267</v>
      </c>
      <c r="D139" s="33" t="s">
        <v>280</v>
      </c>
      <c r="E139" s="35" t="s">
        <v>42</v>
      </c>
      <c r="F139" s="33"/>
      <c r="G139" s="33" t="s">
        <v>38</v>
      </c>
      <c r="H139" s="33" t="s">
        <v>281</v>
      </c>
      <c r="I139" s="37">
        <f>テーブル2[[#This Row],[No.]]</f>
        <v>136</v>
      </c>
      <c r="J139" s="37">
        <f>COUNTIF(C:C,テーブル2[[#This Row],[中分類]])</f>
        <v>24</v>
      </c>
      <c r="K139" s="37">
        <f>COUNTIF(D:D,テーブル2[[#This Row],[小分類]])</f>
        <v>1</v>
      </c>
    </row>
    <row r="140" spans="1:11" ht="30.6" customHeight="1">
      <c r="A140" s="31">
        <v>137</v>
      </c>
      <c r="B140" s="32" t="s">
        <v>266</v>
      </c>
      <c r="C140" s="32" t="s">
        <v>267</v>
      </c>
      <c r="D140" s="33" t="s">
        <v>282</v>
      </c>
      <c r="E140" s="35" t="s">
        <v>42</v>
      </c>
      <c r="F140" s="33"/>
      <c r="G140" s="33" t="s">
        <v>38</v>
      </c>
      <c r="H140" s="33" t="s">
        <v>281</v>
      </c>
      <c r="I140" s="37">
        <f>テーブル2[[#This Row],[No.]]</f>
        <v>137</v>
      </c>
      <c r="J140" s="37">
        <f>COUNTIF(C:C,テーブル2[[#This Row],[中分類]])</f>
        <v>24</v>
      </c>
      <c r="K140" s="37">
        <f>COUNTIF(D:D,テーブル2[[#This Row],[小分類]])</f>
        <v>1</v>
      </c>
    </row>
    <row r="141" spans="1:11" ht="30.6" customHeight="1">
      <c r="A141" s="31">
        <v>138</v>
      </c>
      <c r="B141" s="32" t="s">
        <v>266</v>
      </c>
      <c r="C141" s="32" t="s">
        <v>267</v>
      </c>
      <c r="D141" s="33" t="s">
        <v>283</v>
      </c>
      <c r="E141" s="35" t="s">
        <v>42</v>
      </c>
      <c r="F141" s="33"/>
      <c r="G141" s="33" t="s">
        <v>38</v>
      </c>
      <c r="H141" s="33" t="s">
        <v>281</v>
      </c>
      <c r="I141" s="37">
        <f>テーブル2[[#This Row],[No.]]</f>
        <v>138</v>
      </c>
      <c r="J141" s="37">
        <f>COUNTIF(C:C,テーブル2[[#This Row],[中分類]])</f>
        <v>24</v>
      </c>
      <c r="K141" s="37">
        <f>COUNTIF(D:D,テーブル2[[#This Row],[小分類]])</f>
        <v>1</v>
      </c>
    </row>
    <row r="142" spans="1:11" ht="30">
      <c r="A142" s="31">
        <v>139</v>
      </c>
      <c r="B142" s="32" t="s">
        <v>266</v>
      </c>
      <c r="C142" s="32" t="s">
        <v>267</v>
      </c>
      <c r="D142" s="33" t="s">
        <v>284</v>
      </c>
      <c r="E142" s="35" t="s">
        <v>48</v>
      </c>
      <c r="F142" s="33"/>
      <c r="G142" s="33" t="s">
        <v>38</v>
      </c>
      <c r="H142" s="33" t="s">
        <v>285</v>
      </c>
      <c r="I142" s="37">
        <f>テーブル2[[#This Row],[No.]]</f>
        <v>139</v>
      </c>
      <c r="J142" s="37">
        <f>COUNTIF(C:C,テーブル2[[#This Row],[中分類]])</f>
        <v>24</v>
      </c>
      <c r="K142" s="37">
        <f>COUNTIF(D:D,テーブル2[[#This Row],[小分類]])</f>
        <v>1</v>
      </c>
    </row>
    <row r="143" spans="1:11" ht="30" customHeight="1">
      <c r="A143" s="31">
        <v>140</v>
      </c>
      <c r="B143" s="32" t="s">
        <v>266</v>
      </c>
      <c r="C143" s="32" t="s">
        <v>267</v>
      </c>
      <c r="D143" s="33" t="s">
        <v>286</v>
      </c>
      <c r="E143" s="35" t="s">
        <v>42</v>
      </c>
      <c r="F143" s="33"/>
      <c r="G143" s="33" t="s">
        <v>38</v>
      </c>
      <c r="H143" s="33"/>
      <c r="I143" s="37">
        <f>テーブル2[[#This Row],[No.]]</f>
        <v>140</v>
      </c>
      <c r="J143" s="37">
        <f>COUNTIF(C:C,テーブル2[[#This Row],[中分類]])</f>
        <v>24</v>
      </c>
      <c r="K143" s="37">
        <f>COUNTIF(D:D,テーブル2[[#This Row],[小分類]])</f>
        <v>1</v>
      </c>
    </row>
    <row r="144" spans="1:11" ht="30.6" customHeight="1">
      <c r="A144" s="31">
        <v>141</v>
      </c>
      <c r="B144" s="32" t="s">
        <v>266</v>
      </c>
      <c r="C144" s="32" t="s">
        <v>267</v>
      </c>
      <c r="D144" s="33" t="s">
        <v>287</v>
      </c>
      <c r="E144" s="35" t="s">
        <v>48</v>
      </c>
      <c r="F144" s="33"/>
      <c r="G144" s="33" t="s">
        <v>38</v>
      </c>
      <c r="H144" s="33" t="s">
        <v>288</v>
      </c>
      <c r="I144" s="37">
        <f>テーブル2[[#This Row],[No.]]</f>
        <v>141</v>
      </c>
      <c r="J144" s="37">
        <f>COUNTIF(C:C,テーブル2[[#This Row],[中分類]])</f>
        <v>24</v>
      </c>
      <c r="K144" s="37">
        <f>COUNTIF(D:D,テーブル2[[#This Row],[小分類]])</f>
        <v>1</v>
      </c>
    </row>
    <row r="145" spans="1:11" ht="30.6" customHeight="1">
      <c r="A145" s="31">
        <v>142</v>
      </c>
      <c r="B145" s="32" t="s">
        <v>266</v>
      </c>
      <c r="C145" s="32" t="s">
        <v>267</v>
      </c>
      <c r="D145" s="33" t="s">
        <v>289</v>
      </c>
      <c r="E145" s="35" t="s">
        <v>42</v>
      </c>
      <c r="F145" s="33"/>
      <c r="G145" s="33" t="s">
        <v>38</v>
      </c>
      <c r="H145" s="33" t="s">
        <v>290</v>
      </c>
      <c r="I145" s="37">
        <f>テーブル2[[#This Row],[No.]]</f>
        <v>142</v>
      </c>
      <c r="J145" s="37">
        <f>COUNTIF(C:C,テーブル2[[#This Row],[中分類]])</f>
        <v>24</v>
      </c>
      <c r="K145" s="37">
        <f>COUNTIF(D:D,テーブル2[[#This Row],[小分類]])</f>
        <v>1</v>
      </c>
    </row>
    <row r="146" spans="1:11" ht="30.6" customHeight="1">
      <c r="A146" s="31">
        <v>143</v>
      </c>
      <c r="B146" s="32" t="s">
        <v>266</v>
      </c>
      <c r="C146" s="32" t="s">
        <v>267</v>
      </c>
      <c r="D146" s="33" t="s">
        <v>291</v>
      </c>
      <c r="E146" s="35" t="s">
        <v>42</v>
      </c>
      <c r="F146" s="33"/>
      <c r="G146" s="33" t="s">
        <v>38</v>
      </c>
      <c r="H146" s="33" t="s">
        <v>292</v>
      </c>
      <c r="I146" s="37">
        <f>テーブル2[[#This Row],[No.]]</f>
        <v>143</v>
      </c>
      <c r="J146" s="37">
        <f>COUNTIF(C:C,テーブル2[[#This Row],[中分類]])</f>
        <v>24</v>
      </c>
      <c r="K146" s="37">
        <f>COUNTIF(D:D,テーブル2[[#This Row],[小分類]])</f>
        <v>1</v>
      </c>
    </row>
    <row r="147" spans="1:11" ht="30.6" customHeight="1">
      <c r="A147" s="31">
        <v>144</v>
      </c>
      <c r="B147" s="32" t="s">
        <v>266</v>
      </c>
      <c r="C147" s="32" t="s">
        <v>267</v>
      </c>
      <c r="D147" s="33" t="s">
        <v>293</v>
      </c>
      <c r="E147" s="35" t="s">
        <v>48</v>
      </c>
      <c r="F147" s="33"/>
      <c r="G147" s="33" t="s">
        <v>38</v>
      </c>
      <c r="H147" s="33"/>
      <c r="I147" s="37">
        <f>テーブル2[[#This Row],[No.]]</f>
        <v>144</v>
      </c>
      <c r="J147" s="37">
        <f>COUNTIF(C:C,テーブル2[[#This Row],[中分類]])</f>
        <v>24</v>
      </c>
      <c r="K147" s="37">
        <f>COUNTIF(D:D,テーブル2[[#This Row],[小分類]])</f>
        <v>1</v>
      </c>
    </row>
    <row r="148" spans="1:11" ht="30.6" customHeight="1">
      <c r="A148" s="31">
        <v>145</v>
      </c>
      <c r="B148" s="32" t="s">
        <v>266</v>
      </c>
      <c r="C148" s="32" t="s">
        <v>267</v>
      </c>
      <c r="D148" s="33" t="s">
        <v>294</v>
      </c>
      <c r="E148" s="35" t="s">
        <v>48</v>
      </c>
      <c r="F148" s="33"/>
      <c r="G148" s="33" t="s">
        <v>38</v>
      </c>
      <c r="H148" s="33"/>
      <c r="I148" s="37">
        <f>テーブル2[[#This Row],[No.]]</f>
        <v>145</v>
      </c>
      <c r="J148" s="37">
        <f>COUNTIF(C:C,テーブル2[[#This Row],[中分類]])</f>
        <v>24</v>
      </c>
      <c r="K148" s="37">
        <f>COUNTIF(D:D,テーブル2[[#This Row],[小分類]])</f>
        <v>1</v>
      </c>
    </row>
    <row r="149" spans="1:11" ht="30.6" customHeight="1">
      <c r="A149" s="31">
        <v>146</v>
      </c>
      <c r="B149" s="32" t="s">
        <v>266</v>
      </c>
      <c r="C149" s="32" t="s">
        <v>267</v>
      </c>
      <c r="D149" s="33" t="s">
        <v>295</v>
      </c>
      <c r="E149" s="35" t="s">
        <v>174</v>
      </c>
      <c r="F149" s="33"/>
      <c r="G149" s="33" t="s">
        <v>38</v>
      </c>
      <c r="H149" s="33" t="s">
        <v>296</v>
      </c>
      <c r="I149" s="37">
        <f>テーブル2[[#This Row],[No.]]</f>
        <v>146</v>
      </c>
      <c r="J149" s="37">
        <f>COUNTIF(C:C,テーブル2[[#This Row],[中分類]])</f>
        <v>24</v>
      </c>
      <c r="K149" s="37">
        <f>COUNTIF(D:D,テーブル2[[#This Row],[小分類]])</f>
        <v>1</v>
      </c>
    </row>
    <row r="150" spans="1:11" ht="30.6" customHeight="1">
      <c r="A150" s="31">
        <v>147</v>
      </c>
      <c r="B150" s="32" t="s">
        <v>266</v>
      </c>
      <c r="C150" s="32" t="s">
        <v>267</v>
      </c>
      <c r="D150" s="33" t="s">
        <v>297</v>
      </c>
      <c r="E150" s="35" t="s">
        <v>42</v>
      </c>
      <c r="F150" s="33"/>
      <c r="G150" s="33" t="s">
        <v>38</v>
      </c>
      <c r="H150" s="33" t="s">
        <v>292</v>
      </c>
      <c r="I150" s="37">
        <f>テーブル2[[#This Row],[No.]]</f>
        <v>147</v>
      </c>
      <c r="J150" s="37">
        <f>COUNTIF(C:C,テーブル2[[#This Row],[中分類]])</f>
        <v>24</v>
      </c>
      <c r="K150" s="37">
        <f>COUNTIF(D:D,テーブル2[[#This Row],[小分類]])</f>
        <v>1</v>
      </c>
    </row>
    <row r="151" spans="1:11" ht="30.6" customHeight="1">
      <c r="A151" s="31">
        <v>148</v>
      </c>
      <c r="B151" s="32" t="s">
        <v>266</v>
      </c>
      <c r="C151" s="32" t="s">
        <v>267</v>
      </c>
      <c r="D151" s="33" t="s">
        <v>298</v>
      </c>
      <c r="E151" s="35" t="s">
        <v>42</v>
      </c>
      <c r="F151" s="33"/>
      <c r="G151" s="33" t="s">
        <v>38</v>
      </c>
      <c r="H151" s="33" t="s">
        <v>292</v>
      </c>
      <c r="I151" s="37">
        <f>テーブル2[[#This Row],[No.]]</f>
        <v>148</v>
      </c>
      <c r="J151" s="37">
        <f>COUNTIF(C:C,テーブル2[[#This Row],[中分類]])</f>
        <v>24</v>
      </c>
      <c r="K151" s="37">
        <f>COUNTIF(D:D,テーブル2[[#This Row],[小分類]])</f>
        <v>1</v>
      </c>
    </row>
    <row r="152" spans="1:11" ht="30.6" customHeight="1">
      <c r="A152" s="31">
        <v>149</v>
      </c>
      <c r="B152" s="32" t="s">
        <v>266</v>
      </c>
      <c r="C152" s="44" t="s">
        <v>299</v>
      </c>
      <c r="D152" s="33" t="s">
        <v>300</v>
      </c>
      <c r="E152" s="35" t="s">
        <v>42</v>
      </c>
      <c r="F152" s="33"/>
      <c r="G152" s="33" t="s">
        <v>38</v>
      </c>
      <c r="H152" s="33" t="s">
        <v>301</v>
      </c>
      <c r="I152" s="37">
        <f>テーブル2[[#This Row],[No.]]</f>
        <v>149</v>
      </c>
      <c r="J152" s="37">
        <f>COUNTIF(C:C,テーブル2[[#This Row],[中分類]])</f>
        <v>13</v>
      </c>
      <c r="K152" s="37">
        <f>COUNTIF(D:D,テーブル2[[#This Row],[小分類]])</f>
        <v>1</v>
      </c>
    </row>
    <row r="153" spans="1:11" ht="30.6" customHeight="1">
      <c r="A153" s="31">
        <v>150</v>
      </c>
      <c r="B153" s="32" t="s">
        <v>266</v>
      </c>
      <c r="C153" s="32" t="s">
        <v>299</v>
      </c>
      <c r="D153" s="33" t="s">
        <v>302</v>
      </c>
      <c r="E153" s="35" t="s">
        <v>42</v>
      </c>
      <c r="F153" s="33"/>
      <c r="G153" s="33" t="s">
        <v>38</v>
      </c>
      <c r="H153" s="33" t="s">
        <v>303</v>
      </c>
      <c r="I153" s="37">
        <f>テーブル2[[#This Row],[No.]]</f>
        <v>150</v>
      </c>
      <c r="J153" s="37">
        <f>COUNTIF(C:C,テーブル2[[#This Row],[中分類]])</f>
        <v>13</v>
      </c>
      <c r="K153" s="37">
        <f>COUNTIF(D:D,テーブル2[[#This Row],[小分類]])</f>
        <v>1</v>
      </c>
    </row>
    <row r="154" spans="1:11" ht="30.6" customHeight="1">
      <c r="A154" s="31">
        <v>151</v>
      </c>
      <c r="B154" s="32" t="s">
        <v>266</v>
      </c>
      <c r="C154" s="32" t="s">
        <v>299</v>
      </c>
      <c r="D154" s="33" t="s">
        <v>304</v>
      </c>
      <c r="E154" s="35" t="s">
        <v>42</v>
      </c>
      <c r="F154" s="33"/>
      <c r="G154" s="33" t="s">
        <v>38</v>
      </c>
      <c r="H154" s="33" t="s">
        <v>303</v>
      </c>
      <c r="I154" s="37">
        <f>テーブル2[[#This Row],[No.]]</f>
        <v>151</v>
      </c>
      <c r="J154" s="37">
        <f>COUNTIF(C:C,テーブル2[[#This Row],[中分類]])</f>
        <v>13</v>
      </c>
      <c r="K154" s="37">
        <f>COUNTIF(D:D,テーブル2[[#This Row],[小分類]])</f>
        <v>1</v>
      </c>
    </row>
    <row r="155" spans="1:11" ht="30.6" customHeight="1">
      <c r="A155" s="31">
        <v>152</v>
      </c>
      <c r="B155" s="32" t="s">
        <v>266</v>
      </c>
      <c r="C155" s="32" t="s">
        <v>299</v>
      </c>
      <c r="D155" s="33" t="s">
        <v>305</v>
      </c>
      <c r="E155" s="35" t="s">
        <v>42</v>
      </c>
      <c r="F155" s="33"/>
      <c r="G155" s="33" t="s">
        <v>38</v>
      </c>
      <c r="H155" s="33" t="s">
        <v>306</v>
      </c>
      <c r="I155" s="37">
        <f>テーブル2[[#This Row],[No.]]</f>
        <v>152</v>
      </c>
      <c r="J155" s="37">
        <f>COUNTIF(C:C,テーブル2[[#This Row],[中分類]])</f>
        <v>13</v>
      </c>
      <c r="K155" s="37">
        <f>COUNTIF(D:D,テーブル2[[#This Row],[小分類]])</f>
        <v>1</v>
      </c>
    </row>
    <row r="156" spans="1:11" ht="30.6" customHeight="1">
      <c r="A156" s="31">
        <v>153</v>
      </c>
      <c r="B156" s="32" t="s">
        <v>266</v>
      </c>
      <c r="C156" s="32" t="s">
        <v>299</v>
      </c>
      <c r="D156" s="33" t="s">
        <v>307</v>
      </c>
      <c r="E156" s="35" t="s">
        <v>42</v>
      </c>
      <c r="F156" s="33"/>
      <c r="G156" s="33" t="s">
        <v>38</v>
      </c>
      <c r="H156" s="33" t="s">
        <v>308</v>
      </c>
      <c r="I156" s="37">
        <f>テーブル2[[#This Row],[No.]]</f>
        <v>153</v>
      </c>
      <c r="J156" s="37">
        <f>COUNTIF(C:C,テーブル2[[#This Row],[中分類]])</f>
        <v>13</v>
      </c>
      <c r="K156" s="37">
        <f>COUNTIF(D:D,テーブル2[[#This Row],[小分類]])</f>
        <v>1</v>
      </c>
    </row>
    <row r="157" spans="1:11" ht="30.6" customHeight="1">
      <c r="A157" s="31">
        <v>154</v>
      </c>
      <c r="B157" s="32" t="s">
        <v>266</v>
      </c>
      <c r="C157" s="32" t="s">
        <v>299</v>
      </c>
      <c r="D157" s="33" t="s">
        <v>309</v>
      </c>
      <c r="E157" s="35" t="s">
        <v>42</v>
      </c>
      <c r="F157" s="33"/>
      <c r="G157" s="33" t="s">
        <v>38</v>
      </c>
      <c r="H157" s="33" t="s">
        <v>303</v>
      </c>
      <c r="I157" s="37">
        <f>テーブル2[[#This Row],[No.]]</f>
        <v>154</v>
      </c>
      <c r="J157" s="37">
        <f>COUNTIF(C:C,テーブル2[[#This Row],[中分類]])</f>
        <v>13</v>
      </c>
      <c r="K157" s="37">
        <f>COUNTIF(D:D,テーブル2[[#This Row],[小分類]])</f>
        <v>1</v>
      </c>
    </row>
    <row r="158" spans="1:11" ht="30.6" customHeight="1">
      <c r="A158" s="31">
        <v>155</v>
      </c>
      <c r="B158" s="32" t="s">
        <v>266</v>
      </c>
      <c r="C158" s="32" t="s">
        <v>299</v>
      </c>
      <c r="D158" s="33" t="s">
        <v>310</v>
      </c>
      <c r="E158" s="35" t="s">
        <v>42</v>
      </c>
      <c r="F158" s="33"/>
      <c r="G158" s="33" t="s">
        <v>38</v>
      </c>
      <c r="H158" s="33" t="s">
        <v>303</v>
      </c>
      <c r="I158" s="37">
        <f>テーブル2[[#This Row],[No.]]</f>
        <v>155</v>
      </c>
      <c r="J158" s="37">
        <f>COUNTIF(C:C,テーブル2[[#This Row],[中分類]])</f>
        <v>13</v>
      </c>
      <c r="K158" s="37">
        <f>COUNTIF(D:D,テーブル2[[#This Row],[小分類]])</f>
        <v>1</v>
      </c>
    </row>
    <row r="159" spans="1:11" ht="30.6" customHeight="1">
      <c r="A159" s="31">
        <v>156</v>
      </c>
      <c r="B159" s="32" t="s">
        <v>266</v>
      </c>
      <c r="C159" s="32" t="s">
        <v>299</v>
      </c>
      <c r="D159" s="33" t="s">
        <v>311</v>
      </c>
      <c r="E159" s="35" t="s">
        <v>42</v>
      </c>
      <c r="F159" s="33"/>
      <c r="G159" s="33" t="s">
        <v>38</v>
      </c>
      <c r="H159" s="33" t="s">
        <v>306</v>
      </c>
      <c r="I159" s="37">
        <f>テーブル2[[#This Row],[No.]]</f>
        <v>156</v>
      </c>
      <c r="J159" s="37">
        <f>COUNTIF(C:C,テーブル2[[#This Row],[中分類]])</f>
        <v>13</v>
      </c>
      <c r="K159" s="37">
        <f>COUNTIF(D:D,テーブル2[[#This Row],[小分類]])</f>
        <v>1</v>
      </c>
    </row>
    <row r="160" spans="1:11" ht="30.6" customHeight="1">
      <c r="A160" s="31">
        <v>157</v>
      </c>
      <c r="B160" s="32" t="s">
        <v>266</v>
      </c>
      <c r="C160" s="32" t="s">
        <v>299</v>
      </c>
      <c r="D160" s="33" t="s">
        <v>312</v>
      </c>
      <c r="E160" s="35" t="s">
        <v>48</v>
      </c>
      <c r="F160" s="33"/>
      <c r="G160" s="33" t="s">
        <v>38</v>
      </c>
      <c r="H160" s="33" t="s">
        <v>313</v>
      </c>
      <c r="I160" s="37">
        <f>テーブル2[[#This Row],[No.]]</f>
        <v>157</v>
      </c>
      <c r="J160" s="37">
        <f>COUNTIF(C:C,テーブル2[[#This Row],[中分類]])</f>
        <v>13</v>
      </c>
      <c r="K160" s="37">
        <f>COUNTIF(D:D,テーブル2[[#This Row],[小分類]])</f>
        <v>1</v>
      </c>
    </row>
    <row r="161" spans="1:11" ht="30.6" customHeight="1">
      <c r="A161" s="31">
        <v>158</v>
      </c>
      <c r="B161" s="32" t="s">
        <v>266</v>
      </c>
      <c r="C161" s="32" t="s">
        <v>299</v>
      </c>
      <c r="D161" s="33" t="s">
        <v>314</v>
      </c>
      <c r="E161" s="35" t="s">
        <v>42</v>
      </c>
      <c r="F161" s="33"/>
      <c r="G161" s="33" t="s">
        <v>38</v>
      </c>
      <c r="H161" s="33" t="s">
        <v>301</v>
      </c>
      <c r="I161" s="37">
        <f>テーブル2[[#This Row],[No.]]</f>
        <v>158</v>
      </c>
      <c r="J161" s="37">
        <f>COUNTIF(C:C,テーブル2[[#This Row],[中分類]])</f>
        <v>13</v>
      </c>
      <c r="K161" s="37">
        <f>COUNTIF(D:D,テーブル2[[#This Row],[小分類]])</f>
        <v>1</v>
      </c>
    </row>
    <row r="162" spans="1:11" ht="30.6" customHeight="1">
      <c r="A162" s="31">
        <v>159</v>
      </c>
      <c r="B162" s="32" t="s">
        <v>266</v>
      </c>
      <c r="C162" s="32" t="s">
        <v>299</v>
      </c>
      <c r="D162" s="33" t="s">
        <v>315</v>
      </c>
      <c r="E162" s="35" t="s">
        <v>42</v>
      </c>
      <c r="F162" s="33"/>
      <c r="G162" s="33" t="s">
        <v>38</v>
      </c>
      <c r="H162" s="33" t="s">
        <v>303</v>
      </c>
      <c r="I162" s="37">
        <f>テーブル2[[#This Row],[No.]]</f>
        <v>159</v>
      </c>
      <c r="J162" s="37">
        <f>COUNTIF(C:C,テーブル2[[#This Row],[中分類]])</f>
        <v>13</v>
      </c>
      <c r="K162" s="37">
        <f>COUNTIF(D:D,テーブル2[[#This Row],[小分類]])</f>
        <v>1</v>
      </c>
    </row>
    <row r="163" spans="1:11" ht="30.6" customHeight="1">
      <c r="A163" s="31">
        <v>160</v>
      </c>
      <c r="B163" s="32" t="s">
        <v>266</v>
      </c>
      <c r="C163" s="32" t="s">
        <v>299</v>
      </c>
      <c r="D163" s="33" t="s">
        <v>316</v>
      </c>
      <c r="E163" s="35" t="s">
        <v>42</v>
      </c>
      <c r="F163" s="33"/>
      <c r="G163" s="33" t="s">
        <v>38</v>
      </c>
      <c r="H163" s="33" t="s">
        <v>306</v>
      </c>
      <c r="I163" s="37">
        <f>テーブル2[[#This Row],[No.]]</f>
        <v>160</v>
      </c>
      <c r="J163" s="37">
        <f>COUNTIF(C:C,テーブル2[[#This Row],[中分類]])</f>
        <v>13</v>
      </c>
      <c r="K163" s="37">
        <f>COUNTIF(D:D,テーブル2[[#This Row],[小分類]])</f>
        <v>1</v>
      </c>
    </row>
    <row r="164" spans="1:11" ht="30.6" customHeight="1">
      <c r="A164" s="31">
        <v>161</v>
      </c>
      <c r="B164" s="32" t="s">
        <v>266</v>
      </c>
      <c r="C164" s="32" t="s">
        <v>299</v>
      </c>
      <c r="D164" s="33" t="s">
        <v>317</v>
      </c>
      <c r="E164" s="35" t="s">
        <v>42</v>
      </c>
      <c r="F164" s="33"/>
      <c r="G164" s="33" t="s">
        <v>38</v>
      </c>
      <c r="H164" s="33" t="s">
        <v>290</v>
      </c>
      <c r="I164" s="37">
        <f>テーブル2[[#This Row],[No.]]</f>
        <v>161</v>
      </c>
      <c r="J164" s="37">
        <f>COUNTIF(C:C,テーブル2[[#This Row],[中分類]])</f>
        <v>13</v>
      </c>
      <c r="K164" s="37">
        <f>COUNTIF(D:D,テーブル2[[#This Row],[小分類]])</f>
        <v>1</v>
      </c>
    </row>
    <row r="165" spans="1:11" ht="30.6" customHeight="1">
      <c r="A165" s="31">
        <v>162</v>
      </c>
      <c r="B165" s="32" t="s">
        <v>266</v>
      </c>
      <c r="C165" s="44" t="s">
        <v>318</v>
      </c>
      <c r="D165" s="33" t="s">
        <v>319</v>
      </c>
      <c r="E165" s="35" t="s">
        <v>139</v>
      </c>
      <c r="F165" s="33"/>
      <c r="G165" s="33" t="s">
        <v>38</v>
      </c>
      <c r="H165" s="33" t="s">
        <v>320</v>
      </c>
      <c r="I165" s="37">
        <f>テーブル2[[#This Row],[No.]]</f>
        <v>162</v>
      </c>
      <c r="J165" s="37">
        <f>COUNTIF(C:C,テーブル2[[#This Row],[中分類]])</f>
        <v>2</v>
      </c>
      <c r="K165" s="37">
        <f>COUNTIF(D:D,テーブル2[[#This Row],[小分類]])</f>
        <v>1</v>
      </c>
    </row>
    <row r="166" spans="1:11" ht="30.6" customHeight="1">
      <c r="A166" s="31">
        <v>163</v>
      </c>
      <c r="B166" s="44" t="s">
        <v>321</v>
      </c>
      <c r="C166" s="33" t="s">
        <v>267</v>
      </c>
      <c r="D166" s="33" t="s">
        <v>322</v>
      </c>
      <c r="E166" s="35" t="s">
        <v>42</v>
      </c>
      <c r="F166" s="33"/>
      <c r="G166" s="33" t="s">
        <v>38</v>
      </c>
      <c r="H166" s="33" t="s">
        <v>323</v>
      </c>
      <c r="I166" s="37">
        <f>テーブル2[[#This Row],[No.]]</f>
        <v>163</v>
      </c>
      <c r="J166" s="37">
        <f>COUNTIF(C:C,テーブル2[[#This Row],[中分類]])</f>
        <v>24</v>
      </c>
      <c r="K166" s="37">
        <f>COUNTIF(D:D,テーブル2[[#This Row],[小分類]])</f>
        <v>1</v>
      </c>
    </row>
    <row r="167" spans="1:11" ht="75">
      <c r="A167" s="31">
        <v>164</v>
      </c>
      <c r="B167" s="32" t="s">
        <v>321</v>
      </c>
      <c r="C167" s="32" t="s">
        <v>267</v>
      </c>
      <c r="D167" s="33" t="s">
        <v>324</v>
      </c>
      <c r="E167" s="35" t="s">
        <v>42</v>
      </c>
      <c r="F167" s="47"/>
      <c r="G167" s="33" t="s">
        <v>38</v>
      </c>
      <c r="H167" s="33" t="s">
        <v>977</v>
      </c>
      <c r="I167" s="37">
        <f>テーブル2[[#This Row],[No.]]</f>
        <v>164</v>
      </c>
      <c r="J167" s="37">
        <f>COUNTIF(C:C,テーブル2[[#This Row],[中分類]])</f>
        <v>24</v>
      </c>
      <c r="K167" s="37">
        <f>COUNTIF(D:D,テーブル2[[#This Row],[小分類]])</f>
        <v>1</v>
      </c>
    </row>
    <row r="168" spans="1:11" ht="30.6" customHeight="1">
      <c r="A168" s="31">
        <v>165</v>
      </c>
      <c r="B168" s="32" t="s">
        <v>321</v>
      </c>
      <c r="C168" s="32" t="s">
        <v>267</v>
      </c>
      <c r="D168" s="33" t="s">
        <v>325</v>
      </c>
      <c r="E168" s="35" t="s">
        <v>42</v>
      </c>
      <c r="F168" s="33"/>
      <c r="G168" s="33" t="s">
        <v>38</v>
      </c>
      <c r="H168" s="33" t="s">
        <v>292</v>
      </c>
      <c r="I168" s="37">
        <f>テーブル2[[#This Row],[No.]]</f>
        <v>165</v>
      </c>
      <c r="J168" s="37">
        <f>COUNTIF(C:C,テーブル2[[#This Row],[中分類]])</f>
        <v>24</v>
      </c>
      <c r="K168" s="37">
        <f>COUNTIF(D:D,テーブル2[[#This Row],[小分類]])</f>
        <v>1</v>
      </c>
    </row>
    <row r="169" spans="1:11" ht="30.6" customHeight="1">
      <c r="A169" s="31">
        <v>166</v>
      </c>
      <c r="B169" s="44" t="s">
        <v>326</v>
      </c>
      <c r="C169" s="44" t="s">
        <v>327</v>
      </c>
      <c r="D169" s="33" t="s">
        <v>328</v>
      </c>
      <c r="E169" s="35" t="s">
        <v>42</v>
      </c>
      <c r="F169" s="33"/>
      <c r="G169" s="33" t="s">
        <v>38</v>
      </c>
      <c r="H169" s="33" t="s">
        <v>329</v>
      </c>
      <c r="I169" s="37">
        <f>テーブル2[[#This Row],[No.]]</f>
        <v>166</v>
      </c>
      <c r="J169" s="37">
        <f>COUNTIF(C:C,テーブル2[[#This Row],[中分類]])</f>
        <v>5</v>
      </c>
      <c r="K169" s="37">
        <f>COUNTIF(D:D,テーブル2[[#This Row],[小分類]])</f>
        <v>1</v>
      </c>
    </row>
    <row r="170" spans="1:11" ht="30.6" customHeight="1">
      <c r="A170" s="31">
        <v>167</v>
      </c>
      <c r="B170" s="32" t="s">
        <v>326</v>
      </c>
      <c r="C170" s="32" t="s">
        <v>327</v>
      </c>
      <c r="D170" s="33" t="s">
        <v>330</v>
      </c>
      <c r="E170" s="35" t="s">
        <v>42</v>
      </c>
      <c r="F170" s="33"/>
      <c r="G170" s="33" t="s">
        <v>38</v>
      </c>
      <c r="H170" s="33" t="s">
        <v>331</v>
      </c>
      <c r="I170" s="37">
        <f>テーブル2[[#This Row],[No.]]</f>
        <v>167</v>
      </c>
      <c r="J170" s="37">
        <f>COUNTIF(C:C,テーブル2[[#This Row],[中分類]])</f>
        <v>5</v>
      </c>
      <c r="K170" s="37">
        <f>COUNTIF(D:D,テーブル2[[#This Row],[小分類]])</f>
        <v>1</v>
      </c>
    </row>
    <row r="171" spans="1:11" ht="30.6" customHeight="1">
      <c r="A171" s="31">
        <v>168</v>
      </c>
      <c r="B171" s="32" t="s">
        <v>326</v>
      </c>
      <c r="C171" s="32" t="s">
        <v>327</v>
      </c>
      <c r="D171" s="33" t="s">
        <v>332</v>
      </c>
      <c r="E171" s="35" t="s">
        <v>48</v>
      </c>
      <c r="F171" s="33"/>
      <c r="G171" s="33" t="s">
        <v>38</v>
      </c>
      <c r="H171" s="33" t="s">
        <v>313</v>
      </c>
      <c r="I171" s="37">
        <f>テーブル2[[#This Row],[No.]]</f>
        <v>168</v>
      </c>
      <c r="J171" s="37">
        <f>COUNTIF(C:C,テーブル2[[#This Row],[中分類]])</f>
        <v>5</v>
      </c>
      <c r="K171" s="37">
        <f>COUNTIF(D:D,テーブル2[[#This Row],[小分類]])</f>
        <v>1</v>
      </c>
    </row>
    <row r="172" spans="1:11" ht="30.6" customHeight="1">
      <c r="A172" s="31">
        <v>169</v>
      </c>
      <c r="B172" s="32" t="s">
        <v>326</v>
      </c>
      <c r="C172" s="32" t="s">
        <v>327</v>
      </c>
      <c r="D172" s="33" t="s">
        <v>333</v>
      </c>
      <c r="E172" s="35" t="s">
        <v>48</v>
      </c>
      <c r="F172" s="33"/>
      <c r="G172" s="33" t="s">
        <v>38</v>
      </c>
      <c r="H172" s="33" t="s">
        <v>313</v>
      </c>
      <c r="I172" s="37">
        <f>テーブル2[[#This Row],[No.]]</f>
        <v>169</v>
      </c>
      <c r="J172" s="37">
        <f>COUNTIF(C:C,テーブル2[[#This Row],[中分類]])</f>
        <v>5</v>
      </c>
      <c r="K172" s="37">
        <f>COUNTIF(D:D,テーブル2[[#This Row],[小分類]])</f>
        <v>1</v>
      </c>
    </row>
    <row r="173" spans="1:11" ht="30.6" customHeight="1">
      <c r="A173" s="31">
        <v>170</v>
      </c>
      <c r="B173" s="32" t="s">
        <v>326</v>
      </c>
      <c r="C173" s="32" t="s">
        <v>327</v>
      </c>
      <c r="D173" s="33" t="s">
        <v>334</v>
      </c>
      <c r="E173" s="35" t="s">
        <v>42</v>
      </c>
      <c r="F173" s="33"/>
      <c r="G173" s="33" t="s">
        <v>38</v>
      </c>
      <c r="H173" s="33" t="s">
        <v>292</v>
      </c>
      <c r="I173" s="37">
        <f>テーブル2[[#This Row],[No.]]</f>
        <v>170</v>
      </c>
      <c r="J173" s="37">
        <f>COUNTIF(C:C,テーブル2[[#This Row],[中分類]])</f>
        <v>5</v>
      </c>
      <c r="K173" s="37">
        <f>COUNTIF(D:D,テーブル2[[#This Row],[小分類]])</f>
        <v>1</v>
      </c>
    </row>
    <row r="174" spans="1:11" ht="30.6" customHeight="1">
      <c r="A174" s="31">
        <v>171</v>
      </c>
      <c r="B174" s="32" t="s">
        <v>326</v>
      </c>
      <c r="C174" s="44" t="s">
        <v>318</v>
      </c>
      <c r="D174" s="33" t="s">
        <v>335</v>
      </c>
      <c r="E174" s="35" t="s">
        <v>139</v>
      </c>
      <c r="F174" s="33"/>
      <c r="G174" s="33" t="s">
        <v>38</v>
      </c>
      <c r="H174" s="33" t="s">
        <v>320</v>
      </c>
      <c r="I174" s="37">
        <f>テーブル2[[#This Row],[No.]]</f>
        <v>171</v>
      </c>
      <c r="J174" s="37">
        <f>COUNTIF(C:C,テーブル2[[#This Row],[中分類]])</f>
        <v>2</v>
      </c>
      <c r="K174" s="37">
        <f>COUNTIF(D:D,テーブル2[[#This Row],[小分類]])</f>
        <v>1</v>
      </c>
    </row>
    <row r="175" spans="1:11" ht="30.6" customHeight="1">
      <c r="A175" s="31">
        <v>172</v>
      </c>
      <c r="B175" s="44" t="s">
        <v>729</v>
      </c>
      <c r="C175" s="44" t="s">
        <v>731</v>
      </c>
      <c r="D175" s="33" t="s">
        <v>77</v>
      </c>
      <c r="E175" s="35" t="s">
        <v>48</v>
      </c>
      <c r="F175" s="33"/>
      <c r="G175" s="33" t="s">
        <v>38</v>
      </c>
      <c r="H175" s="33" t="s">
        <v>1290</v>
      </c>
      <c r="I175" s="37">
        <f>テーブル2[[#This Row],[No.]]</f>
        <v>172</v>
      </c>
      <c r="J175" s="37">
        <f>COUNTIF(C:C,テーブル2[[#This Row],[中分類]])</f>
        <v>23</v>
      </c>
      <c r="K175" s="37">
        <f>COUNTIF(D:D,テーブル2[[#This Row],[小分類]])</f>
        <v>1</v>
      </c>
    </row>
    <row r="176" spans="1:11" ht="30.6" customHeight="1">
      <c r="A176" s="31">
        <v>173</v>
      </c>
      <c r="B176" s="32" t="s">
        <v>729</v>
      </c>
      <c r="C176" s="32" t="s">
        <v>731</v>
      </c>
      <c r="D176" s="33" t="s">
        <v>83</v>
      </c>
      <c r="E176" s="35" t="s">
        <v>48</v>
      </c>
      <c r="F176" s="45"/>
      <c r="G176" s="33" t="s">
        <v>38</v>
      </c>
      <c r="H176" s="33"/>
      <c r="I176" s="37">
        <f>テーブル2[[#This Row],[No.]]</f>
        <v>173</v>
      </c>
      <c r="J176" s="37">
        <f>COUNTIF(C:C,テーブル2[[#This Row],[中分類]])</f>
        <v>23</v>
      </c>
      <c r="K176" s="37">
        <f>COUNTIF(D:D,テーブル2[[#This Row],[小分類]])</f>
        <v>1</v>
      </c>
    </row>
    <row r="177" spans="1:11" ht="30.6" customHeight="1">
      <c r="A177" s="31">
        <v>174</v>
      </c>
      <c r="B177" s="32" t="s">
        <v>729</v>
      </c>
      <c r="C177" s="32" t="s">
        <v>731</v>
      </c>
      <c r="D177" s="33" t="s">
        <v>336</v>
      </c>
      <c r="E177" s="35" t="s">
        <v>42</v>
      </c>
      <c r="F177" s="33"/>
      <c r="G177" s="33" t="s">
        <v>38</v>
      </c>
      <c r="H177" s="50" t="s">
        <v>730</v>
      </c>
      <c r="I177" s="37">
        <f>テーブル2[[#This Row],[No.]]</f>
        <v>174</v>
      </c>
      <c r="J177" s="37">
        <f>COUNTIF(C:C,テーブル2[[#This Row],[中分類]])</f>
        <v>23</v>
      </c>
      <c r="K177" s="37">
        <f>COUNTIF(D:D,テーブル2[[#This Row],[小分類]])</f>
        <v>1</v>
      </c>
    </row>
    <row r="178" spans="1:11" ht="30.6" customHeight="1">
      <c r="A178" s="31">
        <v>175</v>
      </c>
      <c r="B178" s="32" t="s">
        <v>729</v>
      </c>
      <c r="C178" s="32" t="s">
        <v>731</v>
      </c>
      <c r="D178" s="33" t="s">
        <v>79</v>
      </c>
      <c r="E178" s="34"/>
      <c r="F178" s="33"/>
      <c r="G178" s="33" t="s">
        <v>38</v>
      </c>
      <c r="H178" s="33" t="s">
        <v>80</v>
      </c>
      <c r="I178" s="37">
        <f>テーブル2[[#This Row],[No.]]</f>
        <v>175</v>
      </c>
      <c r="J178" s="37">
        <f>COUNTIF(C:C,テーブル2[[#This Row],[中分類]])</f>
        <v>23</v>
      </c>
      <c r="K178" s="37">
        <f>COUNTIF(D:D,テーブル2[[#This Row],[小分類]])</f>
        <v>1</v>
      </c>
    </row>
    <row r="179" spans="1:11" ht="30.6" customHeight="1">
      <c r="A179" s="31">
        <v>176</v>
      </c>
      <c r="B179" s="32" t="s">
        <v>729</v>
      </c>
      <c r="C179" s="32" t="s">
        <v>731</v>
      </c>
      <c r="D179" s="33" t="s">
        <v>81</v>
      </c>
      <c r="E179" s="35" t="s">
        <v>42</v>
      </c>
      <c r="F179" s="33"/>
      <c r="G179" s="33" t="s">
        <v>38</v>
      </c>
      <c r="H179" s="33" t="s">
        <v>1291</v>
      </c>
      <c r="I179" s="37">
        <f>テーブル2[[#This Row],[No.]]</f>
        <v>176</v>
      </c>
      <c r="J179" s="37">
        <f>COUNTIF(C:C,テーブル2[[#This Row],[中分類]])</f>
        <v>23</v>
      </c>
      <c r="K179" s="37">
        <f>COUNTIF(D:D,テーブル2[[#This Row],[小分類]])</f>
        <v>1</v>
      </c>
    </row>
    <row r="180" spans="1:11" ht="45">
      <c r="A180" s="31">
        <v>177</v>
      </c>
      <c r="B180" s="32" t="s">
        <v>729</v>
      </c>
      <c r="C180" s="32" t="s">
        <v>731</v>
      </c>
      <c r="D180" s="33" t="s">
        <v>82</v>
      </c>
      <c r="E180" s="34"/>
      <c r="F180" s="33"/>
      <c r="G180" s="33" t="s">
        <v>38</v>
      </c>
      <c r="H180" s="33" t="s">
        <v>1312</v>
      </c>
      <c r="I180" s="37">
        <f>テーブル2[[#This Row],[No.]]</f>
        <v>177</v>
      </c>
      <c r="J180" s="37">
        <f>COUNTIF(C:C,テーブル2[[#This Row],[中分類]])</f>
        <v>23</v>
      </c>
      <c r="K180" s="37">
        <f>COUNTIF(D:D,テーブル2[[#This Row],[小分類]])</f>
        <v>1</v>
      </c>
    </row>
    <row r="181" spans="1:11" ht="30.6" customHeight="1">
      <c r="A181" s="31">
        <v>178</v>
      </c>
      <c r="B181" s="32" t="s">
        <v>729</v>
      </c>
      <c r="C181" s="32" t="s">
        <v>731</v>
      </c>
      <c r="D181" s="33" t="s">
        <v>84</v>
      </c>
      <c r="E181" s="35" t="s">
        <v>45</v>
      </c>
      <c r="F181" s="33"/>
      <c r="G181" s="33" t="s">
        <v>38</v>
      </c>
      <c r="H181" s="33" t="s">
        <v>732</v>
      </c>
      <c r="I181" s="37">
        <f>テーブル2[[#This Row],[No.]]</f>
        <v>178</v>
      </c>
      <c r="J181" s="37">
        <f>COUNTIF(C:C,テーブル2[[#This Row],[中分類]])</f>
        <v>23</v>
      </c>
      <c r="K181" s="37">
        <f>COUNTIF(D:D,テーブル2[[#This Row],[小分類]])</f>
        <v>1</v>
      </c>
    </row>
    <row r="182" spans="1:11" ht="30.6" customHeight="1">
      <c r="A182" s="31">
        <v>179</v>
      </c>
      <c r="B182" s="32" t="s">
        <v>729</v>
      </c>
      <c r="C182" s="32" t="s">
        <v>731</v>
      </c>
      <c r="D182" s="33" t="s">
        <v>85</v>
      </c>
      <c r="E182" s="35" t="s">
        <v>48</v>
      </c>
      <c r="F182" s="33"/>
      <c r="G182" s="33" t="s">
        <v>38</v>
      </c>
      <c r="H182" s="33" t="s">
        <v>49</v>
      </c>
      <c r="I182" s="37">
        <f>テーブル2[[#This Row],[No.]]</f>
        <v>179</v>
      </c>
      <c r="J182" s="37">
        <f>COUNTIF(C:C,テーブル2[[#This Row],[中分類]])</f>
        <v>23</v>
      </c>
      <c r="K182" s="37">
        <f>COUNTIF(D:D,テーブル2[[#This Row],[小分類]])</f>
        <v>1</v>
      </c>
    </row>
    <row r="183" spans="1:11" ht="30.6" customHeight="1">
      <c r="A183" s="31">
        <v>180</v>
      </c>
      <c r="B183" s="32" t="s">
        <v>729</v>
      </c>
      <c r="C183" s="32" t="s">
        <v>731</v>
      </c>
      <c r="D183" s="33" t="s">
        <v>86</v>
      </c>
      <c r="E183" s="35" t="s">
        <v>42</v>
      </c>
      <c r="F183" s="33"/>
      <c r="G183" s="33" t="s">
        <v>38</v>
      </c>
      <c r="H183" s="33" t="s">
        <v>43</v>
      </c>
      <c r="I183" s="37">
        <f>テーブル2[[#This Row],[No.]]</f>
        <v>180</v>
      </c>
      <c r="J183" s="37">
        <f>COUNTIF(C:C,テーブル2[[#This Row],[中分類]])</f>
        <v>23</v>
      </c>
      <c r="K183" s="37">
        <f>COUNTIF(D:D,テーブル2[[#This Row],[小分類]])</f>
        <v>1</v>
      </c>
    </row>
    <row r="184" spans="1:11" ht="30.6" customHeight="1">
      <c r="A184" s="31">
        <v>181</v>
      </c>
      <c r="B184" s="32" t="s">
        <v>729</v>
      </c>
      <c r="C184" s="32" t="s">
        <v>731</v>
      </c>
      <c r="D184" s="33" t="s">
        <v>337</v>
      </c>
      <c r="E184" s="34"/>
      <c r="F184" s="33"/>
      <c r="G184" s="33" t="s">
        <v>38</v>
      </c>
      <c r="H184" s="33" t="s">
        <v>338</v>
      </c>
      <c r="I184" s="37">
        <f>テーブル2[[#This Row],[No.]]</f>
        <v>181</v>
      </c>
      <c r="J184" s="37">
        <f>COUNTIF(C:C,テーブル2[[#This Row],[中分類]])</f>
        <v>23</v>
      </c>
      <c r="K184" s="37">
        <f>COUNTIF(D:D,テーブル2[[#This Row],[小分類]])</f>
        <v>1</v>
      </c>
    </row>
    <row r="185" spans="1:11" ht="30.6" customHeight="1">
      <c r="A185" s="31">
        <v>182</v>
      </c>
      <c r="B185" s="32" t="s">
        <v>729</v>
      </c>
      <c r="C185" s="32" t="s">
        <v>731</v>
      </c>
      <c r="D185" s="33" t="s">
        <v>339</v>
      </c>
      <c r="E185" s="35" t="s">
        <v>48</v>
      </c>
      <c r="F185" s="33"/>
      <c r="G185" s="33" t="s">
        <v>38</v>
      </c>
      <c r="H185" s="33" t="s">
        <v>340</v>
      </c>
      <c r="I185" s="37">
        <f>テーブル2[[#This Row],[No.]]</f>
        <v>182</v>
      </c>
      <c r="J185" s="37">
        <f>COUNTIF(C:C,テーブル2[[#This Row],[中分類]])</f>
        <v>23</v>
      </c>
      <c r="K185" s="37">
        <f>COUNTIF(D:D,テーブル2[[#This Row],[小分類]])</f>
        <v>1</v>
      </c>
    </row>
    <row r="186" spans="1:11" ht="30.6" customHeight="1">
      <c r="A186" s="31">
        <v>183</v>
      </c>
      <c r="B186" s="32" t="s">
        <v>729</v>
      </c>
      <c r="C186" s="32" t="s">
        <v>731</v>
      </c>
      <c r="D186" s="33" t="s">
        <v>341</v>
      </c>
      <c r="E186" s="35" t="s">
        <v>48</v>
      </c>
      <c r="F186" s="33"/>
      <c r="G186" s="33" t="s">
        <v>38</v>
      </c>
      <c r="H186" s="33" t="s">
        <v>342</v>
      </c>
      <c r="I186" s="37">
        <f>テーブル2[[#This Row],[No.]]</f>
        <v>183</v>
      </c>
      <c r="J186" s="37">
        <f>COUNTIF(C:C,テーブル2[[#This Row],[中分類]])</f>
        <v>23</v>
      </c>
      <c r="K186" s="37">
        <f>COUNTIF(D:D,テーブル2[[#This Row],[小分類]])</f>
        <v>1</v>
      </c>
    </row>
    <row r="187" spans="1:11" ht="30.6" customHeight="1">
      <c r="A187" s="31">
        <v>184</v>
      </c>
      <c r="B187" s="32" t="s">
        <v>729</v>
      </c>
      <c r="C187" s="32" t="s">
        <v>731</v>
      </c>
      <c r="D187" s="33" t="s">
        <v>343</v>
      </c>
      <c r="E187" s="35" t="s">
        <v>42</v>
      </c>
      <c r="F187" s="33"/>
      <c r="G187" s="33" t="s">
        <v>38</v>
      </c>
      <c r="H187" s="33" t="s">
        <v>344</v>
      </c>
      <c r="I187" s="37">
        <f>テーブル2[[#This Row],[No.]]</f>
        <v>184</v>
      </c>
      <c r="J187" s="37">
        <f>COUNTIF(C:C,テーブル2[[#This Row],[中分類]])</f>
        <v>23</v>
      </c>
      <c r="K187" s="37">
        <f>COUNTIF(D:D,テーブル2[[#This Row],[小分類]])</f>
        <v>1</v>
      </c>
    </row>
    <row r="188" spans="1:11" ht="30.6" customHeight="1">
      <c r="A188" s="31">
        <v>185</v>
      </c>
      <c r="B188" s="32" t="s">
        <v>729</v>
      </c>
      <c r="C188" s="32" t="s">
        <v>731</v>
      </c>
      <c r="D188" s="33" t="s">
        <v>345</v>
      </c>
      <c r="E188" s="35" t="s">
        <v>48</v>
      </c>
      <c r="F188" s="33"/>
      <c r="G188" s="33" t="s">
        <v>38</v>
      </c>
      <c r="H188" s="33" t="s">
        <v>346</v>
      </c>
      <c r="I188" s="37">
        <f>テーブル2[[#This Row],[No.]]</f>
        <v>185</v>
      </c>
      <c r="J188" s="37">
        <f>COUNTIF(C:C,テーブル2[[#This Row],[中分類]])</f>
        <v>23</v>
      </c>
      <c r="K188" s="37">
        <f>COUNTIF(D:D,テーブル2[[#This Row],[小分類]])</f>
        <v>1</v>
      </c>
    </row>
    <row r="189" spans="1:11" ht="30.6" customHeight="1">
      <c r="A189" s="31">
        <v>186</v>
      </c>
      <c r="B189" s="32" t="s">
        <v>729</v>
      </c>
      <c r="C189" s="32" t="s">
        <v>731</v>
      </c>
      <c r="D189" s="33" t="s">
        <v>347</v>
      </c>
      <c r="E189" s="35" t="s">
        <v>42</v>
      </c>
      <c r="F189" s="33"/>
      <c r="G189" s="33" t="s">
        <v>38</v>
      </c>
      <c r="H189" s="33" t="s">
        <v>348</v>
      </c>
      <c r="I189" s="37">
        <f>テーブル2[[#This Row],[No.]]</f>
        <v>186</v>
      </c>
      <c r="J189" s="37">
        <f>COUNTIF(C:C,テーブル2[[#This Row],[中分類]])</f>
        <v>23</v>
      </c>
      <c r="K189" s="37">
        <f>COUNTIF(D:D,テーブル2[[#This Row],[小分類]])</f>
        <v>1</v>
      </c>
    </row>
    <row r="190" spans="1:11" ht="30.6" customHeight="1">
      <c r="A190" s="31">
        <v>187</v>
      </c>
      <c r="B190" s="32" t="s">
        <v>729</v>
      </c>
      <c r="C190" s="32" t="s">
        <v>731</v>
      </c>
      <c r="D190" s="33" t="s">
        <v>349</v>
      </c>
      <c r="E190" s="35" t="s">
        <v>42</v>
      </c>
      <c r="F190" s="33"/>
      <c r="G190" s="33" t="s">
        <v>38</v>
      </c>
      <c r="H190" s="33" t="s">
        <v>350</v>
      </c>
      <c r="I190" s="37">
        <f>テーブル2[[#This Row],[No.]]</f>
        <v>187</v>
      </c>
      <c r="J190" s="37">
        <f>COUNTIF(C:C,テーブル2[[#This Row],[中分類]])</f>
        <v>23</v>
      </c>
      <c r="K190" s="37">
        <f>COUNTIF(D:D,テーブル2[[#This Row],[小分類]])</f>
        <v>1</v>
      </c>
    </row>
    <row r="191" spans="1:11" ht="30.6" customHeight="1">
      <c r="A191" s="31">
        <v>188</v>
      </c>
      <c r="B191" s="32" t="s">
        <v>729</v>
      </c>
      <c r="C191" s="32" t="s">
        <v>731</v>
      </c>
      <c r="D191" s="33" t="s">
        <v>351</v>
      </c>
      <c r="E191" s="35" t="s">
        <v>42</v>
      </c>
      <c r="F191" s="33"/>
      <c r="G191" s="33" t="s">
        <v>38</v>
      </c>
      <c r="H191" s="33" t="s">
        <v>292</v>
      </c>
      <c r="I191" s="37">
        <f>テーブル2[[#This Row],[No.]]</f>
        <v>188</v>
      </c>
      <c r="J191" s="37">
        <f>COUNTIF(C:C,テーブル2[[#This Row],[中分類]])</f>
        <v>23</v>
      </c>
      <c r="K191" s="37">
        <f>COUNTIF(D:D,テーブル2[[#This Row],[小分類]])</f>
        <v>1</v>
      </c>
    </row>
    <row r="192" spans="1:11" ht="30.6" customHeight="1">
      <c r="A192" s="31">
        <v>189</v>
      </c>
      <c r="B192" s="32" t="s">
        <v>729</v>
      </c>
      <c r="C192" s="32" t="s">
        <v>731</v>
      </c>
      <c r="D192" s="33" t="s">
        <v>352</v>
      </c>
      <c r="E192" s="35" t="s">
        <v>48</v>
      </c>
      <c r="F192" s="33"/>
      <c r="G192" s="33" t="s">
        <v>38</v>
      </c>
      <c r="H192" s="33"/>
      <c r="I192" s="37">
        <f>テーブル2[[#This Row],[No.]]</f>
        <v>189</v>
      </c>
      <c r="J192" s="37">
        <f>COUNTIF(C:C,テーブル2[[#This Row],[中分類]])</f>
        <v>23</v>
      </c>
      <c r="K192" s="37">
        <f>COUNTIF(D:D,テーブル2[[#This Row],[小分類]])</f>
        <v>1</v>
      </c>
    </row>
    <row r="193" spans="1:11" ht="30.6" customHeight="1">
      <c r="A193" s="31">
        <v>190</v>
      </c>
      <c r="B193" s="32" t="s">
        <v>729</v>
      </c>
      <c r="C193" s="32" t="s">
        <v>731</v>
      </c>
      <c r="D193" s="33" t="s">
        <v>353</v>
      </c>
      <c r="E193" s="35" t="s">
        <v>174</v>
      </c>
      <c r="F193" s="33"/>
      <c r="G193" s="33" t="s">
        <v>38</v>
      </c>
      <c r="H193" s="33"/>
      <c r="I193" s="37">
        <f>テーブル2[[#This Row],[No.]]</f>
        <v>190</v>
      </c>
      <c r="J193" s="37">
        <f>COUNTIF(C:C,テーブル2[[#This Row],[中分類]])</f>
        <v>23</v>
      </c>
      <c r="K193" s="37">
        <f>COUNTIF(D:D,テーブル2[[#This Row],[小分類]])</f>
        <v>1</v>
      </c>
    </row>
    <row r="194" spans="1:11" ht="30.6" customHeight="1">
      <c r="A194" s="31">
        <v>191</v>
      </c>
      <c r="B194" s="32" t="s">
        <v>729</v>
      </c>
      <c r="C194" s="32" t="s">
        <v>731</v>
      </c>
      <c r="D194" s="33" t="s">
        <v>726</v>
      </c>
      <c r="E194" s="35" t="s">
        <v>174</v>
      </c>
      <c r="F194" s="33"/>
      <c r="G194" s="33" t="s">
        <v>38</v>
      </c>
      <c r="H194" s="33"/>
      <c r="I194" s="37">
        <f>テーブル2[[#This Row],[No.]]</f>
        <v>191</v>
      </c>
      <c r="J194" s="37">
        <f>COUNTIF(C:C,テーブル2[[#This Row],[中分類]])</f>
        <v>23</v>
      </c>
      <c r="K194" s="37">
        <f>COUNTIF(D:D,テーブル2[[#This Row],[小分類]])</f>
        <v>1</v>
      </c>
    </row>
    <row r="195" spans="1:11" ht="30.6" customHeight="1">
      <c r="A195" s="31">
        <v>192</v>
      </c>
      <c r="B195" s="32" t="s">
        <v>729</v>
      </c>
      <c r="C195" s="32" t="s">
        <v>731</v>
      </c>
      <c r="D195" s="33" t="s">
        <v>354</v>
      </c>
      <c r="E195" s="35" t="s">
        <v>48</v>
      </c>
      <c r="F195" s="33"/>
      <c r="G195" s="33" t="s">
        <v>38</v>
      </c>
      <c r="H195" s="33"/>
      <c r="I195" s="37">
        <f>テーブル2[[#This Row],[No.]]</f>
        <v>192</v>
      </c>
      <c r="J195" s="37">
        <f>COUNTIF(C:C,テーブル2[[#This Row],[中分類]])</f>
        <v>23</v>
      </c>
      <c r="K195" s="37">
        <f>COUNTIF(D:D,テーブル2[[#This Row],[小分類]])</f>
        <v>1</v>
      </c>
    </row>
    <row r="196" spans="1:11" ht="30.6" customHeight="1">
      <c r="A196" s="31">
        <v>193</v>
      </c>
      <c r="B196" s="32" t="s">
        <v>729</v>
      </c>
      <c r="C196" s="32" t="s">
        <v>731</v>
      </c>
      <c r="D196" s="33" t="s">
        <v>355</v>
      </c>
      <c r="E196" s="35" t="s">
        <v>48</v>
      </c>
      <c r="F196" s="33"/>
      <c r="G196" s="33" t="s">
        <v>38</v>
      </c>
      <c r="H196" s="33"/>
      <c r="I196" s="37">
        <f>テーブル2[[#This Row],[No.]]</f>
        <v>193</v>
      </c>
      <c r="J196" s="37">
        <f>COUNTIF(C:C,テーブル2[[#This Row],[中分類]])</f>
        <v>23</v>
      </c>
      <c r="K196" s="37">
        <f>COUNTIF(D:D,テーブル2[[#This Row],[小分類]])</f>
        <v>1</v>
      </c>
    </row>
    <row r="197" spans="1:11" ht="30.6" customHeight="1">
      <c r="A197" s="31">
        <v>194</v>
      </c>
      <c r="B197" s="32" t="s">
        <v>729</v>
      </c>
      <c r="C197" s="32" t="s">
        <v>731</v>
      </c>
      <c r="D197" s="33" t="s">
        <v>356</v>
      </c>
      <c r="E197" s="35" t="s">
        <v>42</v>
      </c>
      <c r="F197" s="33"/>
      <c r="G197" s="33" t="s">
        <v>38</v>
      </c>
      <c r="H197" s="33" t="s">
        <v>292</v>
      </c>
      <c r="I197" s="37">
        <f>テーブル2[[#This Row],[No.]]</f>
        <v>194</v>
      </c>
      <c r="J197" s="37">
        <f>COUNTIF(C:C,テーブル2[[#This Row],[中分類]])</f>
        <v>23</v>
      </c>
      <c r="K197" s="37">
        <f>COUNTIF(D:D,テーブル2[[#This Row],[小分類]])</f>
        <v>1</v>
      </c>
    </row>
  </sheetData>
  <sheetProtection formatRows="0"/>
  <phoneticPr fontId="2"/>
  <dataValidations count="1">
    <dataValidation type="list" allowBlank="1" showInputMessage="1" showErrorMessage="1" sqref="G4:G197" xr:uid="{FCBE157C-43E5-455D-8E5A-E2C28F96C293}">
      <formula1>"選択してください,確認中,固定"</formula1>
    </dataValidation>
  </dataValidations>
  <hyperlinks>
    <hyperlink ref="H46" r:id="rId1" xr:uid="{B5674367-54EE-42DE-AA0C-F24C7F47D8BE}"/>
  </hyperlinks>
  <printOptions horizontalCentered="1"/>
  <pageMargins left="0" right="0" top="0" bottom="0.35433070866141736" header="0.31496062992125984" footer="0.19685039370078741"/>
  <pageSetup paperSize="9" scale="56" orientation="portrait" r:id="rId2"/>
  <headerFooter>
    <oddFooter>&amp;C&amp;P/&amp;N</oddFooter>
  </headerFooter>
  <rowBreaks count="1" manualBreakCount="1">
    <brk id="198" max="7" man="1"/>
  </rowBreaks>
  <drawing r:id="rId3"/>
  <legacyDrawing r:id="rId4"/>
  <tableParts count="1">
    <tablePart r:id="rId5"/>
  </tableParts>
  <extLst>
    <ext xmlns:x14="http://schemas.microsoft.com/office/spreadsheetml/2009/9/main" uri="{CCE6A557-97BC-4b89-ADB6-D9C93CAAB3DF}">
      <x14:dataValidations xmlns:xm="http://schemas.microsoft.com/office/excel/2006/main" count="62">
        <x14:dataValidation type="list" allowBlank="1" showInputMessage="1" showErrorMessage="1" xr:uid="{9BA046C5-926E-42A7-9215-915C343E3FF3}">
          <x14:formula1>
            <xm:f>回答選択肢!$C$8:$M$8</xm:f>
          </x14:formula1>
          <xm:sqref>E9</xm:sqref>
        </x14:dataValidation>
        <x14:dataValidation type="list" allowBlank="1" showInputMessage="1" showErrorMessage="1" xr:uid="{4584475D-D0D2-45B8-9AB5-789C08F5DE11}">
          <x14:formula1>
            <xm:f>回答選択肢!$C$10:$M$10</xm:f>
          </x14:formula1>
          <xm:sqref>E11</xm:sqref>
        </x14:dataValidation>
        <x14:dataValidation type="list" allowBlank="1" showInputMessage="1" showErrorMessage="1" xr:uid="{F1169CDF-D4BB-4368-AE99-222257BC8D56}">
          <x14:formula1>
            <xm:f>回答選択肢!$C$11:$M$11</xm:f>
          </x14:formula1>
          <xm:sqref>E12</xm:sqref>
        </x14:dataValidation>
        <x14:dataValidation type="list" allowBlank="1" showInputMessage="1" showErrorMessage="1" xr:uid="{8FC57024-9A03-431C-A924-DDAE1C14D9A3}">
          <x14:formula1>
            <xm:f>回答選択肢!$C$51:$M$51</xm:f>
          </x14:formula1>
          <xm:sqref>E175</xm:sqref>
        </x14:dataValidation>
        <x14:dataValidation type="list" allowBlank="1" showInputMessage="1" showErrorMessage="1" xr:uid="{3A99FF64-679D-45F7-A310-7BBB40A4A94B}">
          <x14:formula1>
            <xm:f>回答選択肢!$C$53:$M$53</xm:f>
          </x14:formula1>
          <xm:sqref>E182</xm:sqref>
        </x14:dataValidation>
        <x14:dataValidation type="list" allowBlank="1" showInputMessage="1" showErrorMessage="1" xr:uid="{39B6E2B3-8EA5-44C9-A1E3-BCAF9D86FC8C}">
          <x14:formula1>
            <xm:f>回答選択肢!$C$20:$M$20</xm:f>
          </x14:formula1>
          <xm:sqref>E71</xm:sqref>
        </x14:dataValidation>
        <x14:dataValidation type="list" allowBlank="1" showInputMessage="1" showErrorMessage="1" xr:uid="{FC6719B4-0C95-4166-B5E1-72D95AE6388C}">
          <x14:formula1>
            <xm:f>回答選択肢!$C$37:$M$37</xm:f>
          </x14:formula1>
          <xm:sqref>E98</xm:sqref>
        </x14:dataValidation>
        <x14:dataValidation type="list" allowBlank="1" showInputMessage="1" showErrorMessage="1" xr:uid="{1A5F2693-572F-41E2-AE51-10613E57E098}">
          <x14:formula1>
            <xm:f>回答選択肢!$C$38:$M$38</xm:f>
          </x14:formula1>
          <xm:sqref>E106</xm:sqref>
        </x14:dataValidation>
        <x14:dataValidation type="list" allowBlank="1" showInputMessage="1" showErrorMessage="1" xr:uid="{96CED8BE-8843-46F7-B81D-AC81A646F60F}">
          <x14:formula1>
            <xm:f>回答選択肢!$C$39:$M$39</xm:f>
          </x14:formula1>
          <xm:sqref>E107</xm:sqref>
        </x14:dataValidation>
        <x14:dataValidation type="list" allowBlank="1" showInputMessage="1" showErrorMessage="1" xr:uid="{1918EC61-05B7-458D-86FB-2B9176D3ADD9}">
          <x14:formula1>
            <xm:f>回答選択肢!$C$40:$M$40</xm:f>
          </x14:formula1>
          <xm:sqref>E108</xm:sqref>
        </x14:dataValidation>
        <x14:dataValidation type="list" allowBlank="1" showInputMessage="1" showErrorMessage="1" xr:uid="{EB54A2E6-51EB-4347-BEBA-F7243C1DD641}">
          <x14:formula1>
            <xm:f>回答選択肢!$C$9:$M$9</xm:f>
          </x14:formula1>
          <xm:sqref>E10</xm:sqref>
        </x14:dataValidation>
        <x14:dataValidation type="list" allowBlank="1" showInputMessage="1" showErrorMessage="1" xr:uid="{F07FED2A-A485-4526-B865-A0709B698D53}">
          <x14:formula1>
            <xm:f>回答選択肢!$C$52:$M$52</xm:f>
          </x14:formula1>
          <xm:sqref>E176</xm:sqref>
        </x14:dataValidation>
        <x14:dataValidation type="list" allowBlank="1" showInputMessage="1" showErrorMessage="1" xr:uid="{9FA93BC9-DF6F-432A-9BEF-F6F05EED8ED9}">
          <x14:formula1>
            <xm:f>回答選択肢!$C$15:$M$15</xm:f>
          </x14:formula1>
          <xm:sqref>E54</xm:sqref>
        </x14:dataValidation>
        <x14:dataValidation type="list" allowBlank="1" showInputMessage="1" showErrorMessage="1" xr:uid="{40488B98-448E-4C2E-A978-6FB74316E097}">
          <x14:formula1>
            <xm:f>回答選択肢!$C$16:$M$16</xm:f>
          </x14:formula1>
          <xm:sqref>E55</xm:sqref>
        </x14:dataValidation>
        <x14:dataValidation type="list" allowBlank="1" showInputMessage="1" showErrorMessage="1" xr:uid="{B99974C2-7561-4901-AF7E-95785C8016FA}">
          <x14:formula1>
            <xm:f>回答選択肢!$C$17:$M$17</xm:f>
          </x14:formula1>
          <xm:sqref>E56</xm:sqref>
        </x14:dataValidation>
        <x14:dataValidation type="list" allowBlank="1" showInputMessage="1" showErrorMessage="1" xr:uid="{DEADAC8E-EE63-4302-91EC-0067A4859816}">
          <x14:formula1>
            <xm:f>回答選択肢!$C$27:$M$27</xm:f>
          </x14:formula1>
          <xm:sqref>E85</xm:sqref>
        </x14:dataValidation>
        <x14:dataValidation type="list" allowBlank="1" showInputMessage="1" showErrorMessage="1" xr:uid="{97ADEA2C-7956-46EC-8E6B-8F39F5E4866B}">
          <x14:formula1>
            <xm:f>回答選択肢!$C$28:$M$28</xm:f>
          </x14:formula1>
          <xm:sqref>E86</xm:sqref>
        </x14:dataValidation>
        <x14:dataValidation type="list" allowBlank="1" showInputMessage="1" showErrorMessage="1" xr:uid="{7D0C9BEA-4DA6-41CC-813B-84913E786FAC}">
          <x14:formula1>
            <xm:f>回答選択肢!$C$29:$M$29</xm:f>
          </x14:formula1>
          <xm:sqref>E87</xm:sqref>
        </x14:dataValidation>
        <x14:dataValidation type="list" allowBlank="1" showInputMessage="1" showErrorMessage="1" xr:uid="{11058C90-426B-4C43-A712-7E1A4927B87C}">
          <x14:formula1>
            <xm:f>回答選択肢!$C$30:$M$30</xm:f>
          </x14:formula1>
          <xm:sqref>E88</xm:sqref>
        </x14:dataValidation>
        <x14:dataValidation type="list" allowBlank="1" showInputMessage="1" showErrorMessage="1" xr:uid="{262E7EF8-52AD-40B8-8856-1A27A0403A71}">
          <x14:formula1>
            <xm:f>回答選択肢!$C$31:$E$31</xm:f>
          </x14:formula1>
          <xm:sqref>E88</xm:sqref>
        </x14:dataValidation>
        <x14:dataValidation type="list" allowBlank="1" showInputMessage="1" showErrorMessage="1" xr:uid="{1EF841F5-E9A7-4156-A628-BC22F32BC653}">
          <x14:formula1>
            <xm:f>回答選択肢!$C$32:$M$32</xm:f>
          </x14:formula1>
          <xm:sqref>E90</xm:sqref>
        </x14:dataValidation>
        <x14:dataValidation type="list" allowBlank="1" showInputMessage="1" showErrorMessage="1" xr:uid="{B3DBCD8A-4CDD-4B4F-86A4-BEAD1C1A77DE}">
          <x14:formula1>
            <xm:f>回答選択肢!$C$33:$M$33</xm:f>
          </x14:formula1>
          <xm:sqref>E91</xm:sqref>
        </x14:dataValidation>
        <x14:dataValidation type="list" allowBlank="1" showInputMessage="1" showErrorMessage="1" xr:uid="{C9F8460D-46FE-49F3-862E-E084298DEA23}">
          <x14:formula1>
            <xm:f>回答選択肢!$C$34:$M$34</xm:f>
          </x14:formula1>
          <xm:sqref>E92</xm:sqref>
        </x14:dataValidation>
        <x14:dataValidation type="list" allowBlank="1" showInputMessage="1" showErrorMessage="1" xr:uid="{5120A72F-0169-4F3E-9926-4C7B95488DC3}">
          <x14:formula1>
            <xm:f>回答選択肢!$C$21:$M$21</xm:f>
          </x14:formula1>
          <xm:sqref>E72</xm:sqref>
        </x14:dataValidation>
        <x14:dataValidation type="list" allowBlank="1" showInputMessage="1" showErrorMessage="1" xr:uid="{D07A303D-B212-42AF-BF2A-CDF136D71828}">
          <x14:formula1>
            <xm:f>回答選択肢!$C$22:$M$22</xm:f>
          </x14:formula1>
          <xm:sqref>E73</xm:sqref>
        </x14:dataValidation>
        <x14:dataValidation type="list" allowBlank="1" showInputMessage="1" showErrorMessage="1" xr:uid="{D84BC46D-E5F0-48E9-B803-1F808DFC0E2F}">
          <x14:formula1>
            <xm:f>回答選択肢!$C$23:$M$23</xm:f>
          </x14:formula1>
          <xm:sqref>E74</xm:sqref>
        </x14:dataValidation>
        <x14:dataValidation type="list" allowBlank="1" showInputMessage="1" showErrorMessage="1" xr:uid="{D4CDC043-7BBF-4898-AA2B-1C7EC978BA70}">
          <x14:formula1>
            <xm:f>回答選択肢!$C$24:$M$24</xm:f>
          </x14:formula1>
          <xm:sqref>E75</xm:sqref>
        </x14:dataValidation>
        <x14:dataValidation type="list" allowBlank="1" showInputMessage="1" showErrorMessage="1" xr:uid="{49B20B46-5B89-4DBF-BCA1-17D009EFC1CE}">
          <x14:formula1>
            <xm:f>回答選択肢!$C$26:$M$26</xm:f>
          </x14:formula1>
          <xm:sqref>E84</xm:sqref>
        </x14:dataValidation>
        <x14:dataValidation type="list" allowBlank="1" showInputMessage="1" showErrorMessage="1" xr:uid="{F84F33F5-AC14-4C3E-A0D2-C86A287DAF50}">
          <x14:formula1>
            <xm:f>回答選択肢!$C$36:$M$36</xm:f>
          </x14:formula1>
          <xm:sqref>E96</xm:sqref>
        </x14:dataValidation>
        <x14:dataValidation type="list" allowBlank="1" showInputMessage="1" showErrorMessage="1" xr:uid="{44768E23-5443-49FF-9594-ABB29315F0E2}">
          <x14:formula1>
            <xm:f>回答選択肢!$D$22:$G$22</xm:f>
          </x14:formula1>
          <xm:sqref>E73</xm:sqref>
        </x14:dataValidation>
        <x14:dataValidation type="list" allowBlank="1" showInputMessage="1" showErrorMessage="1" xr:uid="{B6BDFFBB-20A4-4580-8F44-CFADC3F5C483}">
          <x14:formula1>
            <xm:f>回答選択肢!$D$23:$F$23</xm:f>
          </x14:formula1>
          <xm:sqref>E74</xm:sqref>
        </x14:dataValidation>
        <x14:dataValidation type="list" allowBlank="1" showInputMessage="1" showErrorMessage="1" xr:uid="{56CB557F-FD2A-4F8E-82DC-47B764DEAF40}">
          <x14:formula1>
            <xm:f>回答選択肢!$D$24:$E$24</xm:f>
          </x14:formula1>
          <xm:sqref>E75</xm:sqref>
        </x14:dataValidation>
        <x14:dataValidation type="list" allowBlank="1" showInputMessage="1" showErrorMessage="1" xr:uid="{6F0E3E33-E9F0-4E7F-986E-1552D0A05649}">
          <x14:formula1>
            <xm:f>回答選択肢!$C$6:$E$6</xm:f>
          </x14:formula1>
          <xm:sqref>E70:E71</xm:sqref>
        </x14:dataValidation>
        <x14:dataValidation type="list" allowBlank="1" showInputMessage="1" showErrorMessage="1" xr:uid="{1363B598-A1C5-4285-9979-71069DB7F282}">
          <x14:formula1>
            <xm:f>回答選択肢!$C$18:$M$18</xm:f>
          </x14:formula1>
          <xm:sqref>E57</xm:sqref>
        </x14:dataValidation>
        <x14:dataValidation type="list" allowBlank="1" showInputMessage="1" showErrorMessage="1" xr:uid="{DB4190BE-5652-4BB6-A8D9-BD0B7D849E76}">
          <x14:formula1>
            <xm:f>回答選択肢!$C$31:$M$31</xm:f>
          </x14:formula1>
          <xm:sqref>E89</xm:sqref>
        </x14:dataValidation>
        <x14:dataValidation type="list" allowBlank="1" showInputMessage="1" showErrorMessage="1" xr:uid="{A4EAF84B-97FA-49F5-8D67-26CDD739F316}">
          <x14:formula1>
            <xm:f>回答選択肢!$C$35:$M$35</xm:f>
          </x14:formula1>
          <xm:sqref>E95</xm:sqref>
        </x14:dataValidation>
        <x14:dataValidation type="list" allowBlank="1" showInputMessage="1" showErrorMessage="1" xr:uid="{5B1EE951-A65D-4915-A606-D09BE555C108}">
          <x14:formula1>
            <xm:f>回答選択肢!$C$5:$M$5</xm:f>
          </x14:formula1>
          <xm:sqref>E130 E118:E122 E115 E93 E193:E194 E149 E79</xm:sqref>
        </x14:dataValidation>
        <x14:dataValidation type="list" allowBlank="1" showInputMessage="1" showErrorMessage="1" xr:uid="{56F120BC-DBC0-41BE-B485-309403C3C19D}">
          <x14:formula1>
            <xm:f>回答選択肢!$C$41:$M$41</xm:f>
          </x14:formula1>
          <xm:sqref>E134</xm:sqref>
        </x14:dataValidation>
        <x14:dataValidation type="list" allowBlank="1" showInputMessage="1" showErrorMessage="1" xr:uid="{B3F41D60-EC29-4226-B7DE-7442F69AC3A7}">
          <x14:formula1>
            <xm:f>回答選択肢!$C$43:$M$43</xm:f>
          </x14:formula1>
          <xm:sqref>E136</xm:sqref>
        </x14:dataValidation>
        <x14:dataValidation type="list" allowBlank="1" showInputMessage="1" showErrorMessage="1" xr:uid="{D35A5BA6-36F2-4FE5-A126-D717029A3D14}">
          <x14:formula1>
            <xm:f>回答選択肢!$C$44:$M$44</xm:f>
          </x14:formula1>
          <xm:sqref>E142</xm:sqref>
        </x14:dataValidation>
        <x14:dataValidation type="list" allowBlank="1" showInputMessage="1" showErrorMessage="1" xr:uid="{C8D05A93-04E3-4E5A-8875-4D67E07EC6E1}">
          <x14:formula1>
            <xm:f>回答選択肢!$C$45:$M$45</xm:f>
          </x14:formula1>
          <xm:sqref>E144</xm:sqref>
        </x14:dataValidation>
        <x14:dataValidation type="list" allowBlank="1" showInputMessage="1" showErrorMessage="1" xr:uid="{2D674F09-990F-4675-BA98-F3AA9499EDAB}">
          <x14:formula1>
            <xm:f>回答選択肢!$C$46:$M$46</xm:f>
          </x14:formula1>
          <xm:sqref>E147</xm:sqref>
        </x14:dataValidation>
        <x14:dataValidation type="list" allowBlank="1" showInputMessage="1" showErrorMessage="1" xr:uid="{574DF9F3-928A-4EEF-AFA9-B434550DA63C}">
          <x14:formula1>
            <xm:f>回答選択肢!$C$47:$M$47</xm:f>
          </x14:formula1>
          <xm:sqref>E148</xm:sqref>
        </x14:dataValidation>
        <x14:dataValidation type="list" allowBlank="1" showInputMessage="1" showErrorMessage="1" xr:uid="{76735F09-F23A-4530-9DD2-C8221564EC74}">
          <x14:formula1>
            <xm:f>回答選択肢!$C$48:$M$48</xm:f>
          </x14:formula1>
          <xm:sqref>E160</xm:sqref>
        </x14:dataValidation>
        <x14:dataValidation type="list" allowBlank="1" showInputMessage="1" showErrorMessage="1" xr:uid="{7D0D5DDC-1CD6-4CF0-8E2A-1C54DA52F9A8}">
          <x14:formula1>
            <xm:f>回答選択肢!$C$49:$M$49</xm:f>
          </x14:formula1>
          <xm:sqref>E171</xm:sqref>
        </x14:dataValidation>
        <x14:dataValidation type="list" allowBlank="1" showInputMessage="1" showErrorMessage="1" xr:uid="{272ADBFC-CAFF-4685-869B-3BA5A3B6E201}">
          <x14:formula1>
            <xm:f>回答選択肢!$C$50:$M$50</xm:f>
          </x14:formula1>
          <xm:sqref>E172</xm:sqref>
        </x14:dataValidation>
        <x14:dataValidation type="list" allowBlank="1" showInputMessage="1" showErrorMessage="1" xr:uid="{DA8C8FEC-85A9-4834-B2D2-20E601E7B83F}">
          <x14:formula1>
            <xm:f>回答選択肢!$C$3:$M$3</xm:f>
          </x14:formula1>
          <xm:sqref>E6 E109:E114 E143 E80:E83 E97 E94 E173 E161:E164 E65:E69 E166:E170 E103:E105 E123:E124 E145:E146 E138:E141 E132:E133 E150:E159 E28:E29 E100:E101 E76:E77 E49:E50 E31:E32 E183 E187 E189:E191 E197 E177 E179</xm:sqref>
        </x14:dataValidation>
        <x14:dataValidation type="list" allowBlank="1" showInputMessage="1" showErrorMessage="1" xr:uid="{0E3A44EC-48F3-4829-80D6-B3A7714FF6F4}">
          <x14:formula1>
            <xm:f>回答選択肢!$C$4:$M$4</xm:f>
          </x14:formula1>
          <xm:sqref>E21 E14 E99 E7 E181</xm:sqref>
        </x14:dataValidation>
        <x14:dataValidation type="list" allowBlank="1" showInputMessage="1" showErrorMessage="1" xr:uid="{5F8C2DB0-9A06-49F3-BD5F-FEE669E5D483}">
          <x14:formula1>
            <xm:f>回答選択肢!$C$6:$M$6</xm:f>
          </x14:formula1>
          <xm:sqref>E64 E165 E59:E62 E174</xm:sqref>
        </x14:dataValidation>
        <x14:dataValidation type="list" allowBlank="1" showInputMessage="1" showErrorMessage="1" xr:uid="{CC66E12A-BCA1-469B-9F0C-3B9006205FBE}">
          <x14:formula1>
            <xm:f>回答選択肢!$C$54:$M$54</xm:f>
          </x14:formula1>
          <xm:sqref>E185</xm:sqref>
        </x14:dataValidation>
        <x14:dataValidation type="list" allowBlank="1" showInputMessage="1" showErrorMessage="1" xr:uid="{6E440210-42E5-4C05-B246-DF0CB5C097D3}">
          <x14:formula1>
            <xm:f>回答選択肢!$C$57:$M$57</xm:f>
          </x14:formula1>
          <xm:sqref>E192</xm:sqref>
        </x14:dataValidation>
        <x14:dataValidation type="list" allowBlank="1" showInputMessage="1" showErrorMessage="1" xr:uid="{5A368B32-0495-414E-AAF7-55E04D590A81}">
          <x14:formula1>
            <xm:f>回答選択肢!$C$55:$M$55</xm:f>
          </x14:formula1>
          <xm:sqref>E186</xm:sqref>
        </x14:dataValidation>
        <x14:dataValidation type="list" allowBlank="1" showInputMessage="1" showErrorMessage="1" xr:uid="{CA6178D4-9031-4857-9C23-B54E2844DCAA}">
          <x14:formula1>
            <xm:f>回答選択肢!$C$25:$M$25</xm:f>
          </x14:formula1>
          <xm:sqref>E78</xm:sqref>
        </x14:dataValidation>
        <x14:dataValidation type="list" allowBlank="1" showInputMessage="1" showErrorMessage="1" xr:uid="{3EC3A719-3DDD-4E17-8883-C30EECC564A7}">
          <x14:formula1>
            <xm:f>回答選択肢!$C$12:$M$12</xm:f>
          </x14:formula1>
          <xm:sqref>E30</xm:sqref>
        </x14:dataValidation>
        <x14:dataValidation type="list" allowBlank="1" showInputMessage="1" showErrorMessage="1" xr:uid="{2CFBD2E3-DFAF-4FFA-AF89-EC96EBC25F72}">
          <x14:formula1>
            <xm:f>回答選択肢!$C$56:$M$56</xm:f>
          </x14:formula1>
          <xm:sqref>E188</xm:sqref>
        </x14:dataValidation>
        <x14:dataValidation type="list" allowBlank="1" showInputMessage="1" showErrorMessage="1" xr:uid="{6DD9B93F-A069-43E4-A99B-1C6EC61A98F3}">
          <x14:formula1>
            <xm:f>回答選択肢!$C$58:$M$58</xm:f>
          </x14:formula1>
          <xm:sqref>E195</xm:sqref>
        </x14:dataValidation>
        <x14:dataValidation type="list" allowBlank="1" showInputMessage="1" showErrorMessage="1" xr:uid="{D6DEE912-E7E3-4E25-AAEF-25EF67830A80}">
          <x14:formula1>
            <xm:f>回答選択肢!$C$19:$M$19</xm:f>
          </x14:formula1>
          <xm:sqref>E63</xm:sqref>
        </x14:dataValidation>
        <x14:dataValidation type="list" allowBlank="1" showInputMessage="1" showErrorMessage="1" xr:uid="{1C08BFCE-3BAE-4A28-9D91-B1FDBBC7D5CC}">
          <x14:formula1>
            <xm:f>回答選択肢!$C$42:$M$42</xm:f>
          </x14:formula1>
          <xm:sqref>E135</xm:sqref>
        </x14:dataValidation>
        <x14:dataValidation type="list" allowBlank="1" showInputMessage="1" showErrorMessage="1" xr:uid="{B47E742A-3813-4CD0-9971-E68BCC4F446E}">
          <x14:formula1>
            <xm:f>回答選択肢!$C$13:$AP$13</xm:f>
          </x14:formula1>
          <xm:sqref>E46</xm:sqref>
        </x14:dataValidation>
        <x14:dataValidation type="list" allowBlank="1" showInputMessage="1" showErrorMessage="1" xr:uid="{FE32E0BD-9804-4453-8FD3-B44837AB9CFD}">
          <x14:formula1>
            <xm:f>回答選択肢!$C$7:$M$7</xm:f>
          </x14:formula1>
          <xm:sqref>E8</xm:sqref>
        </x14:dataValidation>
        <x14:dataValidation type="list" allowBlank="1" showInputMessage="1" showErrorMessage="1" xr:uid="{0E514A60-77A6-44AA-BA83-5087D63A5C9F}">
          <x14:formula1>
            <xm:f>回答選択肢!$C$59:$M$59</xm:f>
          </x14:formula1>
          <xm:sqref>E196</xm:sqref>
        </x14:dataValidation>
        <x14:dataValidation type="list" allowBlank="1" showInputMessage="1" showErrorMessage="1" xr:uid="{66719A22-B6AC-46EA-B0DC-5B697C45E1FE}">
          <x14:formula1>
            <xm:f>回答選択肢!$C$14:$M$14</xm:f>
          </x14:formula1>
          <xm:sqref>E51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EFEAA-0036-4EE2-A083-8F3CD4918C58}">
  <sheetPr>
    <tabColor theme="7" tint="0.59999389629810485"/>
  </sheetPr>
  <dimension ref="A1:K13"/>
  <sheetViews>
    <sheetView view="pageBreakPreview" zoomScaleNormal="100" zoomScaleSheetLayoutView="100" workbookViewId="0">
      <pane xSplit="4" ySplit="3" topLeftCell="E4" activePane="bottomRight" state="frozen"/>
      <selection pane="topRight" activeCell="E1" sqref="E1"/>
      <selection pane="bottomLeft" activeCell="A3" sqref="A3"/>
      <selection pane="bottomRight"/>
    </sheetView>
  </sheetViews>
  <sheetFormatPr defaultColWidth="8.69921875" defaultRowHeight="15"/>
  <cols>
    <col min="1" max="1" width="8.69921875" style="8" bestFit="1" customWidth="1"/>
    <col min="2" max="2" width="18.69921875" style="8" customWidth="1"/>
    <col min="3" max="3" width="12.8984375" style="8" bestFit="1" customWidth="1"/>
    <col min="4" max="5" width="18.69921875" style="8" customWidth="1"/>
    <col min="6" max="6" width="14.3984375" style="8" bestFit="1" customWidth="1"/>
    <col min="7" max="7" width="17" style="8" bestFit="1" customWidth="1"/>
    <col min="8" max="8" width="19.69921875" style="8" bestFit="1" customWidth="1"/>
    <col min="9" max="9" width="14.296875" style="8" customWidth="1"/>
    <col min="10" max="10" width="13.69921875" style="8" customWidth="1"/>
    <col min="11" max="11" width="18.69921875" style="8" customWidth="1"/>
    <col min="12" max="16384" width="8.69921875" style="8"/>
  </cols>
  <sheetData>
    <row r="1" spans="1:11">
      <c r="J1" s="17" t="s">
        <v>21</v>
      </c>
      <c r="K1" s="98" t="str">
        <f>ヒアリングシート!$H$1</f>
        <v>20yy/mm/dd</v>
      </c>
    </row>
    <row r="2" spans="1:11" ht="24.6">
      <c r="A2" s="105" t="str">
        <f>はじめにお読みください!$C$6</f>
        <v>Ver.1.2</v>
      </c>
      <c r="B2" s="10" t="s">
        <v>676</v>
      </c>
      <c r="C2" s="25"/>
      <c r="D2" s="25"/>
      <c r="E2" s="25"/>
      <c r="F2" s="25"/>
      <c r="G2" s="25"/>
      <c r="H2" s="25"/>
      <c r="I2" s="25"/>
      <c r="J2" s="17" t="s">
        <v>392</v>
      </c>
      <c r="K2" s="119" t="str">
        <f>IF(ヒアリングシート!$F$4&lt;&gt;"",ヒアリングシート!$F$4,"")</f>
        <v/>
      </c>
    </row>
    <row r="3" spans="1:11" s="19" customFormat="1">
      <c r="A3" s="20" t="s">
        <v>24</v>
      </c>
      <c r="B3" s="20" t="s">
        <v>357</v>
      </c>
      <c r="C3" s="11" t="s">
        <v>358</v>
      </c>
      <c r="D3" s="11" t="s">
        <v>359</v>
      </c>
      <c r="E3" s="11" t="s">
        <v>360</v>
      </c>
      <c r="F3" s="11" t="s">
        <v>361</v>
      </c>
      <c r="G3" s="11" t="s">
        <v>362</v>
      </c>
      <c r="H3" s="11" t="s">
        <v>363</v>
      </c>
      <c r="I3" s="11" t="s">
        <v>1236</v>
      </c>
      <c r="J3" s="11" t="s">
        <v>364</v>
      </c>
      <c r="K3" s="11" t="s">
        <v>31</v>
      </c>
    </row>
    <row r="4" spans="1:11" ht="35.4" customHeight="1">
      <c r="A4" s="18" t="s">
        <v>365</v>
      </c>
      <c r="B4" s="8" t="s">
        <v>366</v>
      </c>
      <c r="C4" s="8" t="s">
        <v>48</v>
      </c>
      <c r="F4" s="8" t="s">
        <v>48</v>
      </c>
      <c r="G4" s="8" t="s">
        <v>48</v>
      </c>
      <c r="H4" s="8" t="s">
        <v>48</v>
      </c>
      <c r="I4" s="9" t="s">
        <v>45</v>
      </c>
      <c r="J4" s="12" t="s">
        <v>42</v>
      </c>
    </row>
    <row r="5" spans="1:11" ht="35.4" customHeight="1">
      <c r="A5" s="18" t="s">
        <v>367</v>
      </c>
      <c r="B5" s="8" t="s">
        <v>368</v>
      </c>
      <c r="C5" s="8" t="s">
        <v>48</v>
      </c>
      <c r="F5" s="8" t="s">
        <v>48</v>
      </c>
      <c r="G5" s="8" t="s">
        <v>48</v>
      </c>
      <c r="H5" s="8" t="s">
        <v>48</v>
      </c>
      <c r="I5" s="9" t="s">
        <v>45</v>
      </c>
      <c r="J5" s="12" t="s">
        <v>42</v>
      </c>
    </row>
    <row r="6" spans="1:11" ht="35.4" customHeight="1">
      <c r="A6" s="18" t="s">
        <v>369</v>
      </c>
      <c r="B6" s="8" t="s">
        <v>370</v>
      </c>
      <c r="C6" s="8" t="s">
        <v>48</v>
      </c>
      <c r="F6" s="8" t="s">
        <v>48</v>
      </c>
      <c r="G6" s="8" t="s">
        <v>48</v>
      </c>
      <c r="H6" s="8" t="s">
        <v>48</v>
      </c>
      <c r="I6" s="9" t="s">
        <v>45</v>
      </c>
      <c r="J6" s="12" t="s">
        <v>42</v>
      </c>
    </row>
    <row r="7" spans="1:11" ht="35.4" customHeight="1">
      <c r="A7" s="18" t="s">
        <v>371</v>
      </c>
      <c r="B7" s="8" t="s">
        <v>372</v>
      </c>
      <c r="C7" s="8" t="s">
        <v>48</v>
      </c>
      <c r="F7" s="8" t="s">
        <v>48</v>
      </c>
      <c r="G7" s="8" t="s">
        <v>48</v>
      </c>
      <c r="H7" s="8" t="s">
        <v>48</v>
      </c>
      <c r="I7" s="9" t="s">
        <v>45</v>
      </c>
      <c r="J7" s="12" t="s">
        <v>42</v>
      </c>
    </row>
    <row r="8" spans="1:11" ht="35.4" customHeight="1">
      <c r="A8" s="18" t="s">
        <v>373</v>
      </c>
      <c r="B8" s="8" t="s">
        <v>374</v>
      </c>
      <c r="C8" s="8" t="s">
        <v>48</v>
      </c>
      <c r="F8" s="8" t="s">
        <v>48</v>
      </c>
      <c r="G8" s="8" t="s">
        <v>48</v>
      </c>
      <c r="H8" s="8" t="s">
        <v>48</v>
      </c>
      <c r="I8" s="9" t="s">
        <v>45</v>
      </c>
      <c r="J8" s="12" t="s">
        <v>42</v>
      </c>
    </row>
    <row r="9" spans="1:11" ht="30">
      <c r="A9" s="18" t="s">
        <v>375</v>
      </c>
      <c r="B9" s="8" t="s">
        <v>376</v>
      </c>
      <c r="C9" s="8" t="s">
        <v>48</v>
      </c>
      <c r="F9" s="8" t="s">
        <v>48</v>
      </c>
      <c r="G9" s="8" t="s">
        <v>48</v>
      </c>
      <c r="H9" s="8" t="s">
        <v>48</v>
      </c>
      <c r="I9" s="9" t="s">
        <v>45</v>
      </c>
      <c r="J9" s="12" t="s">
        <v>42</v>
      </c>
    </row>
    <row r="10" spans="1:11" ht="30">
      <c r="A10" s="18" t="s">
        <v>377</v>
      </c>
      <c r="B10" s="8" t="s">
        <v>378</v>
      </c>
      <c r="C10" s="8" t="s">
        <v>48</v>
      </c>
      <c r="F10" s="8" t="s">
        <v>48</v>
      </c>
      <c r="G10" s="8" t="s">
        <v>48</v>
      </c>
      <c r="H10" s="8" t="s">
        <v>48</v>
      </c>
      <c r="I10" s="9" t="s">
        <v>45</v>
      </c>
      <c r="J10" s="12" t="s">
        <v>42</v>
      </c>
    </row>
    <row r="11" spans="1:11" ht="30">
      <c r="A11" s="18" t="s">
        <v>379</v>
      </c>
      <c r="B11" s="8" t="s">
        <v>380</v>
      </c>
      <c r="C11" s="8" t="s">
        <v>48</v>
      </c>
      <c r="F11" s="8" t="s">
        <v>48</v>
      </c>
      <c r="G11" s="8" t="s">
        <v>48</v>
      </c>
      <c r="H11" s="8" t="s">
        <v>48</v>
      </c>
      <c r="I11" s="9" t="s">
        <v>45</v>
      </c>
      <c r="J11" s="12" t="s">
        <v>42</v>
      </c>
    </row>
    <row r="12" spans="1:11" ht="30">
      <c r="A12" s="18" t="s">
        <v>381</v>
      </c>
      <c r="B12" s="8" t="s">
        <v>382</v>
      </c>
      <c r="C12" s="8" t="s">
        <v>48</v>
      </c>
      <c r="F12" s="8" t="s">
        <v>48</v>
      </c>
      <c r="G12" s="8" t="s">
        <v>48</v>
      </c>
      <c r="H12" s="8" t="s">
        <v>48</v>
      </c>
      <c r="I12" s="9" t="s">
        <v>45</v>
      </c>
      <c r="J12" s="12" t="s">
        <v>42</v>
      </c>
    </row>
    <row r="13" spans="1:11" ht="30">
      <c r="A13" s="18" t="s">
        <v>383</v>
      </c>
      <c r="B13" s="8" t="s">
        <v>384</v>
      </c>
      <c r="C13" s="8" t="s">
        <v>48</v>
      </c>
      <c r="F13" s="8" t="s">
        <v>48</v>
      </c>
      <c r="G13" s="8" t="s">
        <v>48</v>
      </c>
      <c r="H13" s="8" t="s">
        <v>48</v>
      </c>
      <c r="I13" s="9" t="s">
        <v>45</v>
      </c>
      <c r="J13" s="12" t="s">
        <v>42</v>
      </c>
    </row>
  </sheetData>
  <phoneticPr fontId="2"/>
  <printOptions horizontalCentered="1"/>
  <pageMargins left="0.23622047244094491" right="0.23622047244094491" top="0.74803149606299213" bottom="0.74803149606299213" header="0.31496062992125984" footer="0.31496062992125984"/>
  <pageSetup paperSize="9" scale="71" orientation="landscape" r:id="rId1"/>
  <headerFooter>
    <oddFooter>&amp;C&amp;P/&amp;N</oddFooter>
  </headerFooter>
  <drawing r:id="rId2"/>
  <tableParts count="1">
    <tablePart r:id="rId3"/>
  </tableParts>
  <extLst>
    <ext xmlns:x14="http://schemas.microsoft.com/office/spreadsheetml/2009/9/main" uri="{CCE6A557-97BC-4b89-ADB6-D9C93CAAB3DF}">
      <x14:dataValidations xmlns:xm="http://schemas.microsoft.com/office/excel/2006/main" count="6">
        <x14:dataValidation type="list" allowBlank="1" showInputMessage="1" showErrorMessage="1" xr:uid="{F008B826-B808-4EE3-B504-04B9FC7B2F12}">
          <x14:formula1>
            <xm:f>回答選択肢!$C$60:$M$60</xm:f>
          </x14:formula1>
          <xm:sqref>C4:C13</xm:sqref>
        </x14:dataValidation>
        <x14:dataValidation type="list" allowBlank="1" showInputMessage="1" showErrorMessage="1" xr:uid="{023D7D59-9B6B-4219-81F6-C2F61179C740}">
          <x14:formula1>
            <xm:f>回答選択肢!$C$61:$M$61</xm:f>
          </x14:formula1>
          <xm:sqref>F4:F13</xm:sqref>
        </x14:dataValidation>
        <x14:dataValidation type="list" allowBlank="1" showInputMessage="1" showErrorMessage="1" xr:uid="{FEB718A6-84BF-44EA-8BED-ED995B8084AC}">
          <x14:formula1>
            <xm:f>回答選択肢!$C$62:$M$62</xm:f>
          </x14:formula1>
          <xm:sqref>G4:G13</xm:sqref>
        </x14:dataValidation>
        <x14:dataValidation type="list" allowBlank="1" showInputMessage="1" showErrorMessage="1" xr:uid="{43FDE044-C4D9-4CEF-8AE6-EBF7CA3C587A}">
          <x14:formula1>
            <xm:f>回答選択肢!$C$63:$M$63</xm:f>
          </x14:formula1>
          <xm:sqref>H4:H13</xm:sqref>
        </x14:dataValidation>
        <x14:dataValidation type="list" allowBlank="1" showInputMessage="1" showErrorMessage="1" xr:uid="{611A7408-571A-4019-96B3-0A7EE6DE649B}">
          <x14:formula1>
            <xm:f>回答選択肢!$C$3:$M$3</xm:f>
          </x14:formula1>
          <xm:sqref>J4:J13</xm:sqref>
        </x14:dataValidation>
        <x14:dataValidation type="list" allowBlank="1" showInputMessage="1" showErrorMessage="1" xr:uid="{E190C2E4-7D79-42B7-AD1F-137AD3E933A2}">
          <x14:formula1>
            <xm:f>回答選択肢!$C$4:$M$4</xm:f>
          </x14:formula1>
          <xm:sqref>I4:I13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C8E4E-69A6-42F0-ACA5-D850DE278F7B}">
  <sheetPr>
    <tabColor theme="5" tint="0.59999389629810485"/>
  </sheetPr>
  <dimension ref="A1:G31"/>
  <sheetViews>
    <sheetView view="pageBreakPreview" zoomScaleNormal="100" zoomScaleSheetLayoutView="100" workbookViewId="0">
      <pane xSplit="1" ySplit="3" topLeftCell="B4" activePane="bottomRight" state="frozen"/>
      <selection pane="topRight" activeCell="C1" sqref="C1"/>
      <selection pane="bottomLeft" activeCell="A3" sqref="A3"/>
      <selection pane="bottomRight" activeCell="B4" sqref="B4"/>
    </sheetView>
  </sheetViews>
  <sheetFormatPr defaultColWidth="8.69921875" defaultRowHeight="18" customHeight="1"/>
  <cols>
    <col min="1" max="1" width="11.59765625" style="1" bestFit="1" customWidth="1"/>
    <col min="2" max="2" width="14.796875" style="6" bestFit="1" customWidth="1"/>
    <col min="3" max="3" width="6.69921875" style="6" bestFit="1" customWidth="1"/>
    <col min="4" max="4" width="14.796875" style="6" customWidth="1"/>
    <col min="5" max="5" width="47.3984375" style="6" customWidth="1"/>
    <col min="6" max="6" width="47.59765625" style="6" customWidth="1"/>
    <col min="7" max="7" width="14.796875" style="6" customWidth="1"/>
    <col min="8" max="16384" width="8.69921875" style="1"/>
  </cols>
  <sheetData>
    <row r="1" spans="1:7" ht="21">
      <c r="A1" s="17" t="s">
        <v>21</v>
      </c>
      <c r="B1" s="98" t="str">
        <f>ヒアリングシート!$H$1</f>
        <v>20yy/mm/dd</v>
      </c>
      <c r="C1" s="81"/>
      <c r="D1" s="81"/>
      <c r="E1" s="7"/>
      <c r="F1" s="7"/>
      <c r="G1" s="80"/>
    </row>
    <row r="2" spans="1:7" ht="36" customHeight="1">
      <c r="A2" s="17" t="s">
        <v>392</v>
      </c>
      <c r="B2" s="119" t="str">
        <f>IF(ヒアリングシート!$F$4&lt;&gt;"",ヒアリングシート!$F$4,"")</f>
        <v/>
      </c>
      <c r="C2" s="81" t="s">
        <v>728</v>
      </c>
      <c r="D2" s="81"/>
      <c r="E2" s="7"/>
      <c r="F2" s="7"/>
      <c r="G2" s="80"/>
    </row>
    <row r="3" spans="1:7" ht="18" customHeight="1">
      <c r="A3" s="2" t="s">
        <v>385</v>
      </c>
      <c r="B3" s="4" t="s">
        <v>386</v>
      </c>
      <c r="C3" s="4" t="s">
        <v>727</v>
      </c>
      <c r="D3" s="4" t="s">
        <v>393</v>
      </c>
      <c r="E3" s="4" t="s">
        <v>387</v>
      </c>
      <c r="F3" s="4" t="s">
        <v>23</v>
      </c>
      <c r="G3" s="4" t="s">
        <v>388</v>
      </c>
    </row>
    <row r="4" spans="1:7" ht="36" customHeight="1">
      <c r="A4" s="3">
        <v>1</v>
      </c>
      <c r="B4" s="5"/>
      <c r="C4" s="5"/>
      <c r="D4" s="5"/>
      <c r="E4" s="5"/>
      <c r="F4" s="5"/>
      <c r="G4" s="5"/>
    </row>
    <row r="5" spans="1:7" ht="36" customHeight="1">
      <c r="A5" s="3">
        <v>2</v>
      </c>
      <c r="B5" s="5"/>
      <c r="C5" s="5"/>
      <c r="D5" s="5"/>
      <c r="E5" s="5"/>
      <c r="F5" s="5"/>
      <c r="G5" s="5"/>
    </row>
    <row r="6" spans="1:7" ht="36" customHeight="1">
      <c r="A6" s="3">
        <v>3</v>
      </c>
      <c r="B6" s="5"/>
      <c r="C6" s="5"/>
      <c r="D6" s="5"/>
      <c r="E6" s="5"/>
      <c r="F6" s="5"/>
      <c r="G6" s="5"/>
    </row>
    <row r="7" spans="1:7" ht="36" customHeight="1">
      <c r="A7" s="3">
        <v>4</v>
      </c>
      <c r="B7" s="5"/>
      <c r="C7" s="5"/>
      <c r="D7" s="5"/>
      <c r="E7" s="5"/>
      <c r="F7" s="5"/>
      <c r="G7" s="5"/>
    </row>
    <row r="8" spans="1:7" ht="36" customHeight="1">
      <c r="A8" s="3">
        <v>5</v>
      </c>
      <c r="B8" s="5"/>
      <c r="C8" s="5"/>
      <c r="D8" s="5"/>
      <c r="E8" s="5"/>
      <c r="F8" s="5"/>
      <c r="G8" s="5"/>
    </row>
    <row r="9" spans="1:7" ht="36" customHeight="1">
      <c r="A9" s="3">
        <v>6</v>
      </c>
      <c r="B9" s="5"/>
      <c r="C9" s="5"/>
      <c r="D9" s="5"/>
      <c r="E9" s="5"/>
      <c r="F9" s="5"/>
      <c r="G9" s="5"/>
    </row>
    <row r="10" spans="1:7" ht="36" customHeight="1">
      <c r="A10" s="3">
        <v>7</v>
      </c>
      <c r="B10" s="5"/>
      <c r="C10" s="5"/>
      <c r="D10" s="5"/>
      <c r="E10" s="5"/>
      <c r="F10" s="5"/>
      <c r="G10" s="5"/>
    </row>
    <row r="11" spans="1:7" ht="36" customHeight="1">
      <c r="A11" s="3">
        <v>8</v>
      </c>
      <c r="B11" s="5"/>
      <c r="C11" s="5"/>
      <c r="D11" s="5"/>
      <c r="E11" s="5"/>
      <c r="F11" s="5"/>
      <c r="G11" s="5"/>
    </row>
    <row r="12" spans="1:7" ht="36" customHeight="1">
      <c r="A12" s="3">
        <v>9</v>
      </c>
      <c r="B12" s="5"/>
      <c r="C12" s="5"/>
      <c r="D12" s="5"/>
      <c r="E12" s="5"/>
      <c r="F12" s="5"/>
      <c r="G12" s="5"/>
    </row>
    <row r="13" spans="1:7" ht="36" customHeight="1">
      <c r="A13" s="3">
        <v>10</v>
      </c>
      <c r="B13" s="5"/>
      <c r="C13" s="5"/>
      <c r="D13" s="5"/>
      <c r="E13" s="5"/>
      <c r="F13" s="5"/>
      <c r="G13" s="5"/>
    </row>
    <row r="14" spans="1:7" ht="36" customHeight="1">
      <c r="A14" s="3">
        <v>11</v>
      </c>
      <c r="B14" s="5"/>
      <c r="C14" s="5"/>
      <c r="D14" s="5"/>
      <c r="E14" s="5"/>
      <c r="F14" s="5"/>
      <c r="G14" s="5"/>
    </row>
    <row r="15" spans="1:7" ht="36" customHeight="1">
      <c r="A15" s="3">
        <v>12</v>
      </c>
      <c r="B15" s="5"/>
      <c r="C15" s="5"/>
      <c r="D15" s="5"/>
      <c r="E15" s="5"/>
      <c r="F15" s="5"/>
      <c r="G15" s="5"/>
    </row>
    <row r="16" spans="1:7" ht="36" customHeight="1">
      <c r="A16" s="3">
        <v>13</v>
      </c>
      <c r="B16" s="5"/>
      <c r="C16" s="5"/>
      <c r="D16" s="5"/>
      <c r="E16" s="5"/>
      <c r="F16" s="5"/>
      <c r="G16" s="5"/>
    </row>
    <row r="17" spans="1:7" ht="36" customHeight="1">
      <c r="A17" s="3">
        <v>14</v>
      </c>
      <c r="B17" s="5"/>
      <c r="C17" s="5"/>
      <c r="D17" s="5"/>
      <c r="E17" s="5"/>
      <c r="F17" s="5"/>
      <c r="G17" s="5"/>
    </row>
    <row r="18" spans="1:7" ht="36" customHeight="1">
      <c r="A18" s="3">
        <v>15</v>
      </c>
      <c r="B18" s="5"/>
      <c r="C18" s="5"/>
      <c r="D18" s="5"/>
      <c r="E18" s="5"/>
      <c r="F18" s="5"/>
      <c r="G18" s="5"/>
    </row>
    <row r="19" spans="1:7" ht="36" customHeight="1">
      <c r="A19" s="3">
        <v>16</v>
      </c>
      <c r="B19" s="5"/>
      <c r="C19" s="5"/>
      <c r="D19" s="5"/>
      <c r="E19" s="5"/>
      <c r="F19" s="5"/>
      <c r="G19" s="5"/>
    </row>
    <row r="20" spans="1:7" ht="36" customHeight="1">
      <c r="A20" s="3">
        <v>17</v>
      </c>
      <c r="B20" s="5"/>
      <c r="C20" s="5"/>
      <c r="D20" s="5"/>
      <c r="E20" s="5"/>
      <c r="F20" s="5"/>
      <c r="G20" s="5"/>
    </row>
    <row r="21" spans="1:7" ht="36" customHeight="1">
      <c r="A21" s="3">
        <v>18</v>
      </c>
      <c r="B21" s="5"/>
      <c r="C21" s="5"/>
      <c r="D21" s="5"/>
      <c r="E21" s="5"/>
      <c r="F21" s="5"/>
      <c r="G21" s="5"/>
    </row>
    <row r="22" spans="1:7" ht="36" customHeight="1">
      <c r="A22" s="3">
        <v>19</v>
      </c>
      <c r="B22" s="5"/>
      <c r="C22" s="5"/>
      <c r="D22" s="5"/>
      <c r="E22" s="5"/>
      <c r="F22" s="5"/>
      <c r="G22" s="5"/>
    </row>
    <row r="23" spans="1:7" ht="36" customHeight="1">
      <c r="A23" s="3">
        <v>20</v>
      </c>
      <c r="B23" s="5"/>
      <c r="C23" s="5"/>
      <c r="D23" s="5"/>
      <c r="E23" s="5"/>
      <c r="F23" s="5"/>
      <c r="G23" s="5"/>
    </row>
    <row r="24" spans="1:7" ht="36" customHeight="1">
      <c r="A24" s="3">
        <v>21</v>
      </c>
      <c r="B24" s="5"/>
      <c r="C24" s="5"/>
      <c r="D24" s="5"/>
      <c r="E24" s="5"/>
      <c r="F24" s="5"/>
      <c r="G24" s="5"/>
    </row>
    <row r="25" spans="1:7" ht="36" customHeight="1">
      <c r="A25" s="3">
        <v>22</v>
      </c>
      <c r="B25" s="5"/>
      <c r="C25" s="5"/>
      <c r="D25" s="5"/>
      <c r="E25" s="5"/>
      <c r="F25" s="5"/>
      <c r="G25" s="5"/>
    </row>
    <row r="26" spans="1:7" ht="36" customHeight="1">
      <c r="A26" s="3">
        <v>23</v>
      </c>
      <c r="B26" s="5"/>
      <c r="C26" s="5"/>
      <c r="D26" s="5"/>
      <c r="E26" s="5"/>
      <c r="F26" s="5"/>
      <c r="G26" s="5"/>
    </row>
    <row r="27" spans="1:7" ht="36" customHeight="1">
      <c r="A27" s="3">
        <v>24</v>
      </c>
      <c r="B27" s="5"/>
      <c r="C27" s="5"/>
      <c r="D27" s="5"/>
      <c r="E27" s="5"/>
      <c r="F27" s="5"/>
      <c r="G27" s="5"/>
    </row>
    <row r="28" spans="1:7" ht="36" customHeight="1">
      <c r="A28" s="3">
        <v>25</v>
      </c>
      <c r="B28" s="5"/>
      <c r="C28" s="5"/>
      <c r="D28" s="5"/>
      <c r="E28" s="5"/>
      <c r="F28" s="5"/>
      <c r="G28" s="5"/>
    </row>
    <row r="29" spans="1:7" ht="36" customHeight="1">
      <c r="A29" s="3">
        <v>26</v>
      </c>
      <c r="B29" s="5"/>
      <c r="C29" s="5"/>
      <c r="D29" s="5"/>
      <c r="E29" s="5"/>
      <c r="F29" s="5"/>
      <c r="G29" s="5"/>
    </row>
    <row r="30" spans="1:7" ht="36" customHeight="1">
      <c r="A30" s="3">
        <v>27</v>
      </c>
      <c r="B30" s="5"/>
      <c r="C30" s="5"/>
      <c r="D30" s="5"/>
      <c r="E30" s="5"/>
      <c r="F30" s="5"/>
      <c r="G30" s="5"/>
    </row>
    <row r="31" spans="1:7" ht="36" customHeight="1">
      <c r="A31" s="3">
        <v>28</v>
      </c>
      <c r="B31" s="5"/>
      <c r="C31" s="5"/>
      <c r="D31" s="5"/>
      <c r="E31" s="5"/>
      <c r="F31" s="5"/>
      <c r="G31" s="5"/>
    </row>
  </sheetData>
  <autoFilter ref="A3:G3" xr:uid="{45EC8E4E-69A6-42F0-ACA5-D850DE278F7B}"/>
  <phoneticPr fontId="2"/>
  <printOptions horizontalCentered="1"/>
  <pageMargins left="0" right="0" top="0" bottom="0.55118110236220474" header="0.31496062992125984" footer="0.31496062992125984"/>
  <pageSetup paperSize="9" scale="84" orientation="landscape" r:id="rId1"/>
  <headerFooter>
    <oddFooter>&amp;C&amp;P/&amp;N</oddFooter>
  </headerFooter>
  <rowBreaks count="1" manualBreakCount="1">
    <brk id="17"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4F4BB-3B8F-487B-8E48-AB5D3F26801F}">
  <sheetPr>
    <tabColor theme="2" tint="-0.499984740745262"/>
  </sheetPr>
  <dimension ref="A1:AR63"/>
  <sheetViews>
    <sheetView view="pageBreakPreview" zoomScaleNormal="100" zoomScaleSheetLayoutView="100" workbookViewId="0">
      <pane xSplit="2" ySplit="2" topLeftCell="C3" activePane="bottomRight" state="frozen"/>
      <selection pane="topRight" activeCell="C1" sqref="C1"/>
      <selection pane="bottomLeft" activeCell="A3" sqref="A3"/>
      <selection pane="bottomRight"/>
    </sheetView>
  </sheetViews>
  <sheetFormatPr defaultColWidth="8.69921875" defaultRowHeight="15"/>
  <cols>
    <col min="1" max="1" width="15.8984375" style="8" bestFit="1" customWidth="1"/>
    <col min="2" max="2" width="27.19921875" style="9" bestFit="1" customWidth="1"/>
    <col min="3" max="3" width="25.19921875" style="9" bestFit="1" customWidth="1"/>
    <col min="4" max="41" width="10" style="9" customWidth="1"/>
    <col min="42" max="42" width="10" style="8" customWidth="1"/>
    <col min="43" max="16384" width="8.69921875" style="8"/>
  </cols>
  <sheetData>
    <row r="1" spans="1:44">
      <c r="A1" s="8" t="s">
        <v>753</v>
      </c>
      <c r="B1" s="8" t="s">
        <v>754</v>
      </c>
    </row>
    <row r="2" spans="1:44">
      <c r="A2" s="8" t="s">
        <v>416</v>
      </c>
      <c r="B2" s="9" t="s">
        <v>417</v>
      </c>
      <c r="C2" s="9" t="s">
        <v>418</v>
      </c>
      <c r="D2" s="9" t="s">
        <v>419</v>
      </c>
      <c r="E2" s="9" t="s">
        <v>420</v>
      </c>
      <c r="F2" s="9" t="s">
        <v>421</v>
      </c>
      <c r="G2" s="9" t="s">
        <v>422</v>
      </c>
      <c r="H2" s="9" t="s">
        <v>423</v>
      </c>
      <c r="I2" s="9" t="s">
        <v>424</v>
      </c>
      <c r="J2" s="9" t="s">
        <v>425</v>
      </c>
      <c r="K2" s="9" t="s">
        <v>426</v>
      </c>
      <c r="L2" s="9" t="s">
        <v>427</v>
      </c>
      <c r="M2" s="9" t="s">
        <v>428</v>
      </c>
      <c r="N2" s="9" t="s">
        <v>429</v>
      </c>
      <c r="O2" s="9" t="s">
        <v>430</v>
      </c>
      <c r="P2" s="9" t="s">
        <v>431</v>
      </c>
      <c r="Q2" s="9" t="s">
        <v>432</v>
      </c>
      <c r="R2" s="9" t="s">
        <v>433</v>
      </c>
      <c r="S2" s="9" t="s">
        <v>434</v>
      </c>
      <c r="T2" s="9" t="s">
        <v>435</v>
      </c>
      <c r="U2" s="9" t="s">
        <v>436</v>
      </c>
      <c r="V2" s="9" t="s">
        <v>437</v>
      </c>
      <c r="W2" s="9" t="s">
        <v>438</v>
      </c>
      <c r="X2" s="9" t="s">
        <v>439</v>
      </c>
      <c r="Y2" s="9" t="s">
        <v>440</v>
      </c>
      <c r="Z2" s="9" t="s">
        <v>441</v>
      </c>
      <c r="AA2" s="9" t="s">
        <v>442</v>
      </c>
      <c r="AB2" s="9" t="s">
        <v>443</v>
      </c>
      <c r="AC2" s="9" t="s">
        <v>444</v>
      </c>
      <c r="AD2" s="9" t="s">
        <v>445</v>
      </c>
      <c r="AE2" s="9" t="s">
        <v>446</v>
      </c>
      <c r="AF2" s="9" t="s">
        <v>447</v>
      </c>
      <c r="AG2" s="9" t="s">
        <v>448</v>
      </c>
      <c r="AH2" s="9" t="s">
        <v>449</v>
      </c>
      <c r="AI2" s="9" t="s">
        <v>450</v>
      </c>
      <c r="AJ2" s="9" t="s">
        <v>451</v>
      </c>
      <c r="AK2" s="9" t="s">
        <v>452</v>
      </c>
      <c r="AL2" s="9" t="s">
        <v>453</v>
      </c>
      <c r="AM2" s="9" t="s">
        <v>454</v>
      </c>
      <c r="AN2" s="9" t="s">
        <v>455</v>
      </c>
      <c r="AO2" s="9" t="s">
        <v>456</v>
      </c>
      <c r="AP2" s="9" t="s">
        <v>1281</v>
      </c>
      <c r="AQ2" s="9"/>
      <c r="AR2" s="9"/>
    </row>
    <row r="3" spans="1:44">
      <c r="A3" s="8" t="s">
        <v>457</v>
      </c>
      <c r="B3" s="9" t="s">
        <v>458</v>
      </c>
      <c r="C3" s="9" t="s">
        <v>42</v>
      </c>
      <c r="D3" s="9" t="s">
        <v>459</v>
      </c>
      <c r="E3" s="9" t="s">
        <v>460</v>
      </c>
      <c r="F3" s="9" t="s">
        <v>461</v>
      </c>
      <c r="AP3" s="9"/>
      <c r="AQ3" s="9"/>
      <c r="AR3" s="9"/>
    </row>
    <row r="4" spans="1:44">
      <c r="A4" s="8" t="s">
        <v>457</v>
      </c>
      <c r="B4" s="9" t="s">
        <v>462</v>
      </c>
      <c r="C4" s="9" t="s">
        <v>45</v>
      </c>
      <c r="D4" s="9" t="s">
        <v>63</v>
      </c>
      <c r="E4" s="9" t="s">
        <v>463</v>
      </c>
      <c r="AP4" s="9"/>
      <c r="AQ4" s="9"/>
      <c r="AR4" s="9"/>
    </row>
    <row r="5" spans="1:44">
      <c r="A5" s="8" t="s">
        <v>457</v>
      </c>
      <c r="B5" s="9" t="s">
        <v>464</v>
      </c>
      <c r="C5" s="9" t="s">
        <v>174</v>
      </c>
      <c r="D5" s="9" t="s">
        <v>465</v>
      </c>
      <c r="E5" s="9" t="s">
        <v>466</v>
      </c>
      <c r="F5" s="9" t="s">
        <v>467</v>
      </c>
      <c r="AP5" s="9"/>
      <c r="AQ5" s="9"/>
      <c r="AR5" s="9"/>
    </row>
    <row r="6" spans="1:44">
      <c r="A6" s="8" t="s">
        <v>457</v>
      </c>
      <c r="B6" s="9" t="s">
        <v>468</v>
      </c>
      <c r="C6" s="9" t="s">
        <v>139</v>
      </c>
      <c r="D6" s="9" t="s">
        <v>469</v>
      </c>
      <c r="E6" s="9" t="s">
        <v>470</v>
      </c>
      <c r="AP6" s="9"/>
      <c r="AQ6" s="9"/>
      <c r="AR6" s="9"/>
    </row>
    <row r="7" spans="1:44" ht="30">
      <c r="A7" s="8">
        <f>VLOOKUP(B:B,ヒアリングシート!D:I,6,FALSE)</f>
        <v>5</v>
      </c>
      <c r="B7" s="9" t="s">
        <v>705</v>
      </c>
      <c r="C7" s="9" t="s">
        <v>706</v>
      </c>
      <c r="D7" s="9" t="s">
        <v>707</v>
      </c>
      <c r="E7" s="9" t="s">
        <v>708</v>
      </c>
      <c r="AP7" s="9"/>
      <c r="AQ7" s="9"/>
      <c r="AR7" s="9"/>
    </row>
    <row r="8" spans="1:44" ht="30">
      <c r="A8" s="8">
        <f>VLOOKUP(B:B,ヒアリングシート!D:I,6,FALSE)</f>
        <v>6</v>
      </c>
      <c r="B8" s="9" t="s">
        <v>47</v>
      </c>
      <c r="C8" s="9" t="s">
        <v>48</v>
      </c>
      <c r="D8" s="9" t="s">
        <v>471</v>
      </c>
      <c r="E8" s="9" t="s">
        <v>472</v>
      </c>
      <c r="F8" s="9" t="s">
        <v>473</v>
      </c>
      <c r="G8" s="9" t="s">
        <v>474</v>
      </c>
      <c r="H8" s="9" t="s">
        <v>475</v>
      </c>
      <c r="I8" s="9" t="s">
        <v>476</v>
      </c>
      <c r="J8" s="9" t="s">
        <v>477</v>
      </c>
      <c r="K8" s="9" t="s">
        <v>478</v>
      </c>
      <c r="L8" s="9" t="s">
        <v>479</v>
      </c>
      <c r="M8" s="9" t="s">
        <v>480</v>
      </c>
      <c r="AP8" s="9"/>
      <c r="AQ8" s="9"/>
      <c r="AR8" s="9"/>
    </row>
    <row r="9" spans="1:44">
      <c r="A9" s="8">
        <f>VLOOKUP(B:B,ヒアリングシート!D:I,6,FALSE)</f>
        <v>7</v>
      </c>
      <c r="B9" s="9" t="s">
        <v>50</v>
      </c>
      <c r="C9" s="9" t="s">
        <v>48</v>
      </c>
      <c r="D9" s="9" t="s">
        <v>481</v>
      </c>
      <c r="E9" s="9" t="s">
        <v>482</v>
      </c>
      <c r="F9" s="9" t="s">
        <v>483</v>
      </c>
      <c r="G9" s="9" t="s">
        <v>480</v>
      </c>
      <c r="AP9" s="9"/>
      <c r="AQ9" s="9"/>
      <c r="AR9" s="9"/>
    </row>
    <row r="10" spans="1:44" ht="45">
      <c r="A10" s="8">
        <f>VLOOKUP(B:B,ヒアリングシート!D:I,6,FALSE)</f>
        <v>8</v>
      </c>
      <c r="B10" s="9" t="s">
        <v>51</v>
      </c>
      <c r="C10" s="9" t="s">
        <v>48</v>
      </c>
      <c r="D10" s="9" t="s">
        <v>484</v>
      </c>
      <c r="E10" s="9" t="s">
        <v>485</v>
      </c>
      <c r="F10" s="9" t="s">
        <v>486</v>
      </c>
      <c r="G10" s="9" t="s">
        <v>487</v>
      </c>
      <c r="H10" s="9" t="s">
        <v>480</v>
      </c>
      <c r="AP10" s="9"/>
      <c r="AQ10" s="9"/>
      <c r="AR10" s="9"/>
    </row>
    <row r="11" spans="1:44">
      <c r="A11" s="8">
        <f>VLOOKUP(B:B,ヒアリングシート!D:I,6,FALSE)</f>
        <v>9</v>
      </c>
      <c r="B11" s="9" t="s">
        <v>52</v>
      </c>
      <c r="C11" s="9" t="s">
        <v>48</v>
      </c>
      <c r="D11" s="9" t="s">
        <v>488</v>
      </c>
      <c r="E11" s="9" t="s">
        <v>489</v>
      </c>
      <c r="F11" s="9" t="s">
        <v>490</v>
      </c>
      <c r="AP11" s="9"/>
      <c r="AQ11" s="9"/>
      <c r="AR11" s="9"/>
    </row>
    <row r="12" spans="1:44" ht="30">
      <c r="A12" s="8">
        <f>VLOOKUP(B:B,ヒアリングシート!D:I,6,FALSE)</f>
        <v>27</v>
      </c>
      <c r="B12" s="9" t="s">
        <v>73</v>
      </c>
      <c r="C12" s="9" t="s">
        <v>48</v>
      </c>
      <c r="D12" s="9" t="s">
        <v>491</v>
      </c>
      <c r="E12" s="9" t="s">
        <v>492</v>
      </c>
      <c r="F12" s="9" t="s">
        <v>715</v>
      </c>
      <c r="AP12" s="9"/>
      <c r="AQ12" s="9"/>
      <c r="AR12" s="9"/>
    </row>
    <row r="13" spans="1:44" ht="45">
      <c r="A13" s="8">
        <f>VLOOKUP(B:B,ヒアリングシート!D:I,6,FALSE)</f>
        <v>43</v>
      </c>
      <c r="B13" s="9" t="s">
        <v>113</v>
      </c>
      <c r="C13" s="9" t="s">
        <v>48</v>
      </c>
      <c r="D13" s="9" t="s">
        <v>510</v>
      </c>
      <c r="E13" s="9" t="s">
        <v>511</v>
      </c>
      <c r="F13" s="9" t="s">
        <v>512</v>
      </c>
      <c r="G13" s="9" t="s">
        <v>513</v>
      </c>
      <c r="H13" s="9" t="s">
        <v>514</v>
      </c>
      <c r="I13" s="9" t="s">
        <v>515</v>
      </c>
      <c r="J13" s="9" t="s">
        <v>516</v>
      </c>
      <c r="K13" s="9" t="s">
        <v>1282</v>
      </c>
      <c r="L13" s="9" t="s">
        <v>1283</v>
      </c>
      <c r="M13" s="9" t="s">
        <v>517</v>
      </c>
      <c r="N13" s="9" t="s">
        <v>518</v>
      </c>
      <c r="O13" s="9" t="s">
        <v>519</v>
      </c>
      <c r="P13" s="9" t="s">
        <v>520</v>
      </c>
      <c r="Q13" s="9" t="s">
        <v>521</v>
      </c>
      <c r="R13" s="9" t="s">
        <v>522</v>
      </c>
      <c r="S13" s="9" t="s">
        <v>523</v>
      </c>
      <c r="T13" s="9" t="s">
        <v>524</v>
      </c>
      <c r="U13" s="9" t="s">
        <v>525</v>
      </c>
      <c r="V13" s="9" t="s">
        <v>526</v>
      </c>
      <c r="W13" s="9" t="s">
        <v>527</v>
      </c>
      <c r="X13" s="9" t="s">
        <v>528</v>
      </c>
      <c r="Y13" s="9" t="s">
        <v>529</v>
      </c>
      <c r="Z13" s="9" t="s">
        <v>530</v>
      </c>
      <c r="AA13" s="9" t="s">
        <v>531</v>
      </c>
      <c r="AB13" s="9" t="s">
        <v>532</v>
      </c>
      <c r="AC13" s="9" t="s">
        <v>533</v>
      </c>
      <c r="AD13" s="9" t="s">
        <v>534</v>
      </c>
      <c r="AE13" s="9" t="s">
        <v>535</v>
      </c>
      <c r="AF13" s="9" t="s">
        <v>536</v>
      </c>
      <c r="AG13" s="9" t="s">
        <v>537</v>
      </c>
      <c r="AH13" s="9" t="s">
        <v>538</v>
      </c>
      <c r="AI13" s="9" t="s">
        <v>539</v>
      </c>
      <c r="AJ13" s="9" t="s">
        <v>540</v>
      </c>
      <c r="AK13" s="9" t="s">
        <v>541</v>
      </c>
      <c r="AL13" s="9" t="s">
        <v>542</v>
      </c>
      <c r="AM13" s="9" t="s">
        <v>543</v>
      </c>
      <c r="AN13" s="9" t="s">
        <v>544</v>
      </c>
      <c r="AO13" s="9" t="s">
        <v>545</v>
      </c>
      <c r="AP13" s="9" t="s">
        <v>546</v>
      </c>
      <c r="AQ13" s="9"/>
      <c r="AR13" s="9"/>
    </row>
    <row r="14" spans="1:44" ht="60">
      <c r="A14" s="8">
        <f>VLOOKUP(B:B,ヒアリングシート!D:I,6,FALSE)</f>
        <v>48</v>
      </c>
      <c r="B14" s="9" t="s">
        <v>123</v>
      </c>
      <c r="C14" s="9" t="s">
        <v>48</v>
      </c>
      <c r="D14" s="9" t="s">
        <v>1321</v>
      </c>
      <c r="E14" s="9" t="s">
        <v>1285</v>
      </c>
      <c r="F14" s="9" t="s">
        <v>1286</v>
      </c>
      <c r="G14" s="9" t="s">
        <v>1287</v>
      </c>
      <c r="AP14" s="9"/>
      <c r="AQ14" s="9"/>
      <c r="AR14" s="9"/>
    </row>
    <row r="15" spans="1:44" ht="45">
      <c r="A15" s="8">
        <f>VLOOKUP(B:B,ヒアリングシート!D:I,6,FALSE)</f>
        <v>51</v>
      </c>
      <c r="B15" s="9" t="s">
        <v>128</v>
      </c>
      <c r="C15" s="9" t="s">
        <v>48</v>
      </c>
      <c r="D15" s="9" t="s">
        <v>547</v>
      </c>
      <c r="E15" s="9" t="s">
        <v>548</v>
      </c>
      <c r="AP15" s="9"/>
      <c r="AQ15" s="9"/>
      <c r="AR15" s="9"/>
    </row>
    <row r="16" spans="1:44" ht="45">
      <c r="A16" s="8">
        <f>VLOOKUP(B:B,ヒアリングシート!D:I,6,FALSE)</f>
        <v>52</v>
      </c>
      <c r="B16" s="9" t="s">
        <v>130</v>
      </c>
      <c r="C16" s="9" t="s">
        <v>48</v>
      </c>
      <c r="D16" s="9" t="s">
        <v>470</v>
      </c>
      <c r="E16" s="9" t="s">
        <v>549</v>
      </c>
      <c r="F16" s="9" t="s">
        <v>550</v>
      </c>
      <c r="G16" s="9" t="s">
        <v>551</v>
      </c>
      <c r="AP16" s="9"/>
      <c r="AQ16" s="9"/>
      <c r="AR16" s="9"/>
    </row>
    <row r="17" spans="1:44" ht="45">
      <c r="A17" s="8">
        <f>VLOOKUP(B:B,ヒアリングシート!D:I,6,FALSE)</f>
        <v>53</v>
      </c>
      <c r="B17" s="9" t="s">
        <v>552</v>
      </c>
      <c r="C17" s="9" t="s">
        <v>48</v>
      </c>
      <c r="D17" s="9" t="s">
        <v>470</v>
      </c>
      <c r="E17" s="9" t="s">
        <v>549</v>
      </c>
      <c r="F17" s="9" t="s">
        <v>550</v>
      </c>
      <c r="G17" s="9" t="s">
        <v>551</v>
      </c>
      <c r="AP17" s="9"/>
      <c r="AQ17" s="9"/>
      <c r="AR17" s="9"/>
    </row>
    <row r="18" spans="1:44">
      <c r="A18" s="8">
        <f>VLOOKUP(B:B,ヒアリングシート!D:I,6,FALSE)</f>
        <v>54</v>
      </c>
      <c r="B18" s="9" t="s">
        <v>134</v>
      </c>
      <c r="C18" s="9" t="s">
        <v>48</v>
      </c>
      <c r="D18" s="9" t="s">
        <v>553</v>
      </c>
      <c r="E18" s="9" t="s">
        <v>480</v>
      </c>
      <c r="AP18" s="9"/>
      <c r="AQ18" s="9"/>
      <c r="AR18" s="9"/>
    </row>
    <row r="19" spans="1:44" ht="60">
      <c r="A19" s="8">
        <f>VLOOKUP(B:B,ヒアリングシート!D:I,6,FALSE)</f>
        <v>60</v>
      </c>
      <c r="B19" s="9" t="s">
        <v>145</v>
      </c>
      <c r="C19" s="9" t="s">
        <v>48</v>
      </c>
      <c r="D19" s="9" t="s">
        <v>460</v>
      </c>
      <c r="E19" s="9" t="s">
        <v>554</v>
      </c>
      <c r="F19" s="9" t="s">
        <v>555</v>
      </c>
      <c r="AP19" s="9"/>
      <c r="AQ19" s="9"/>
      <c r="AR19" s="9"/>
    </row>
    <row r="20" spans="1:44" ht="60">
      <c r="A20" s="8">
        <f>VLOOKUP(B:B,ヒアリングシート!D:I,6,FALSE)</f>
        <v>68</v>
      </c>
      <c r="B20" s="9" t="s">
        <v>159</v>
      </c>
      <c r="C20" s="9" t="s">
        <v>48</v>
      </c>
      <c r="D20" s="9" t="s">
        <v>556</v>
      </c>
      <c r="E20" s="9" t="s">
        <v>557</v>
      </c>
      <c r="F20" s="9" t="s">
        <v>480</v>
      </c>
      <c r="AP20" s="9"/>
      <c r="AQ20" s="9"/>
      <c r="AR20" s="9"/>
    </row>
    <row r="21" spans="1:44" ht="60">
      <c r="A21" s="8">
        <f>VLOOKUP(B:B,ヒアリングシート!D:I,6,FALSE)</f>
        <v>69</v>
      </c>
      <c r="B21" s="9" t="s">
        <v>558</v>
      </c>
      <c r="C21" s="9" t="s">
        <v>48</v>
      </c>
      <c r="D21" s="9" t="s">
        <v>559</v>
      </c>
      <c r="E21" s="9" t="s">
        <v>560</v>
      </c>
      <c r="AP21" s="9"/>
      <c r="AQ21" s="9"/>
      <c r="AR21" s="9"/>
    </row>
    <row r="22" spans="1:44">
      <c r="A22" s="8">
        <f>VLOOKUP(B:B,ヒアリングシート!D:I,6,FALSE)</f>
        <v>70</v>
      </c>
      <c r="B22" s="9" t="s">
        <v>162</v>
      </c>
      <c r="C22" s="9" t="s">
        <v>48</v>
      </c>
      <c r="D22" s="9" t="s">
        <v>561</v>
      </c>
      <c r="E22" s="9" t="s">
        <v>562</v>
      </c>
      <c r="F22" s="9" t="s">
        <v>563</v>
      </c>
      <c r="G22" s="9" t="s">
        <v>480</v>
      </c>
      <c r="AP22" s="9"/>
      <c r="AQ22" s="9"/>
      <c r="AR22" s="9"/>
    </row>
    <row r="23" spans="1:44" ht="45">
      <c r="A23" s="8">
        <f>VLOOKUP(B:B,ヒアリングシート!D:I,6,FALSE)</f>
        <v>71</v>
      </c>
      <c r="B23" s="9" t="s">
        <v>163</v>
      </c>
      <c r="C23" s="9" t="s">
        <v>48</v>
      </c>
      <c r="D23" s="9" t="s">
        <v>564</v>
      </c>
      <c r="E23" s="9" t="s">
        <v>565</v>
      </c>
      <c r="F23" s="9" t="s">
        <v>480</v>
      </c>
      <c r="AP23" s="9"/>
      <c r="AQ23" s="9"/>
      <c r="AR23" s="9"/>
    </row>
    <row r="24" spans="1:44" ht="30">
      <c r="A24" s="8">
        <f>VLOOKUP(B:B,ヒアリングシート!D:I,6,FALSE)</f>
        <v>72</v>
      </c>
      <c r="B24" s="9" t="s">
        <v>164</v>
      </c>
      <c r="C24" s="9" t="s">
        <v>48</v>
      </c>
      <c r="D24" s="9" t="s">
        <v>566</v>
      </c>
      <c r="E24" s="9" t="s">
        <v>567</v>
      </c>
      <c r="F24" s="9" t="s">
        <v>480</v>
      </c>
      <c r="AP24" s="9"/>
      <c r="AQ24" s="9"/>
      <c r="AR24" s="9"/>
    </row>
    <row r="25" spans="1:44" ht="45">
      <c r="A25" s="8">
        <f>VLOOKUP(B:B,ヒアリングシート!D:I,6,FALSE)</f>
        <v>75</v>
      </c>
      <c r="B25" s="9" t="s">
        <v>170</v>
      </c>
      <c r="C25" s="9" t="s">
        <v>48</v>
      </c>
      <c r="D25" s="9" t="s">
        <v>568</v>
      </c>
      <c r="E25" s="9" t="s">
        <v>569</v>
      </c>
      <c r="F25" s="9" t="s">
        <v>570</v>
      </c>
      <c r="G25" s="9" t="s">
        <v>480</v>
      </c>
      <c r="AP25" s="9"/>
      <c r="AQ25" s="9"/>
      <c r="AR25" s="9"/>
    </row>
    <row r="26" spans="1:44" ht="45">
      <c r="A26" s="8">
        <f>VLOOKUP(B:B,ヒアリングシート!D:I,6,FALSE)</f>
        <v>81</v>
      </c>
      <c r="B26" s="9" t="s">
        <v>183</v>
      </c>
      <c r="C26" s="9" t="s">
        <v>48</v>
      </c>
      <c r="D26" s="9" t="s">
        <v>575</v>
      </c>
      <c r="E26" s="9" t="s">
        <v>576</v>
      </c>
      <c r="AP26" s="9"/>
      <c r="AQ26" s="9"/>
      <c r="AR26" s="9"/>
    </row>
    <row r="27" spans="1:44" ht="90">
      <c r="A27" s="8">
        <f>VLOOKUP(B:B,ヒアリングシート!D:I,6,FALSE)</f>
        <v>82</v>
      </c>
      <c r="B27" s="9" t="s">
        <v>185</v>
      </c>
      <c r="C27" s="9" t="s">
        <v>48</v>
      </c>
      <c r="D27" s="9" t="s">
        <v>577</v>
      </c>
      <c r="E27" s="9" t="s">
        <v>480</v>
      </c>
      <c r="AP27" s="9"/>
      <c r="AQ27" s="9"/>
      <c r="AR27" s="9"/>
    </row>
    <row r="28" spans="1:44" ht="30">
      <c r="A28" s="8">
        <f>VLOOKUP(B:B,ヒアリングシート!D:I,6,FALSE)</f>
        <v>83</v>
      </c>
      <c r="B28" s="9" t="s">
        <v>186</v>
      </c>
      <c r="C28" s="9" t="s">
        <v>48</v>
      </c>
      <c r="D28" s="9" t="s">
        <v>578</v>
      </c>
      <c r="E28" s="9" t="s">
        <v>579</v>
      </c>
      <c r="AP28" s="9"/>
      <c r="AQ28" s="9"/>
      <c r="AR28" s="9"/>
    </row>
    <row r="29" spans="1:44" ht="30">
      <c r="A29" s="8">
        <f>VLOOKUP(B:B,ヒアリングシート!D:I,6,FALSE)</f>
        <v>84</v>
      </c>
      <c r="B29" s="9" t="s">
        <v>187</v>
      </c>
      <c r="C29" s="9" t="s">
        <v>48</v>
      </c>
      <c r="D29" s="9" t="s">
        <v>580</v>
      </c>
      <c r="E29" s="9" t="s">
        <v>581</v>
      </c>
      <c r="AP29" s="9"/>
      <c r="AQ29" s="9"/>
      <c r="AR29" s="9"/>
    </row>
    <row r="30" spans="1:44" ht="30">
      <c r="A30" s="8">
        <f>VLOOKUP(B:B,ヒアリングシート!D:I,6,FALSE)</f>
        <v>85</v>
      </c>
      <c r="B30" s="9" t="s">
        <v>188</v>
      </c>
      <c r="C30" s="9" t="s">
        <v>48</v>
      </c>
      <c r="D30" s="9" t="s">
        <v>582</v>
      </c>
      <c r="E30" s="9" t="s">
        <v>583</v>
      </c>
      <c r="F30" s="9" t="s">
        <v>584</v>
      </c>
      <c r="G30" s="9" t="s">
        <v>480</v>
      </c>
      <c r="AP30" s="9"/>
      <c r="AQ30" s="9"/>
      <c r="AR30" s="9"/>
    </row>
    <row r="31" spans="1:44" ht="30">
      <c r="A31" s="8">
        <f>VLOOKUP(B:B,ヒアリングシート!D:I,6,FALSE)</f>
        <v>86</v>
      </c>
      <c r="B31" s="9" t="s">
        <v>189</v>
      </c>
      <c r="C31" s="9" t="s">
        <v>48</v>
      </c>
      <c r="D31" s="9" t="s">
        <v>585</v>
      </c>
      <c r="E31" s="9" t="s">
        <v>586</v>
      </c>
      <c r="AP31" s="9"/>
      <c r="AQ31" s="9"/>
      <c r="AR31" s="9"/>
    </row>
    <row r="32" spans="1:44">
      <c r="A32" s="8">
        <f>VLOOKUP(B:B,ヒアリングシート!D:I,6,FALSE)</f>
        <v>87</v>
      </c>
      <c r="B32" s="9" t="s">
        <v>190</v>
      </c>
      <c r="C32" s="9" t="s">
        <v>48</v>
      </c>
      <c r="D32" s="9" t="s">
        <v>587</v>
      </c>
      <c r="E32" s="9" t="s">
        <v>588</v>
      </c>
      <c r="AP32" s="9"/>
      <c r="AQ32" s="9"/>
      <c r="AR32" s="9"/>
    </row>
    <row r="33" spans="1:44" ht="30">
      <c r="A33" s="8">
        <f>VLOOKUP(B:B,ヒアリングシート!D:I,6,FALSE)</f>
        <v>88</v>
      </c>
      <c r="B33" s="9" t="s">
        <v>191</v>
      </c>
      <c r="C33" s="9" t="s">
        <v>48</v>
      </c>
      <c r="D33" s="9" t="s">
        <v>586</v>
      </c>
      <c r="E33" s="9" t="s">
        <v>480</v>
      </c>
      <c r="AP33" s="9"/>
      <c r="AQ33" s="9"/>
      <c r="AR33" s="9"/>
    </row>
    <row r="34" spans="1:44" ht="45">
      <c r="A34" s="8">
        <f>VLOOKUP(B:B,ヒアリングシート!D:I,6,FALSE)</f>
        <v>89</v>
      </c>
      <c r="B34" s="9" t="s">
        <v>192</v>
      </c>
      <c r="C34" s="9" t="s">
        <v>48</v>
      </c>
      <c r="D34" s="9" t="s">
        <v>589</v>
      </c>
      <c r="E34" s="9" t="s">
        <v>590</v>
      </c>
      <c r="AP34" s="9"/>
      <c r="AQ34" s="9"/>
      <c r="AR34" s="9"/>
    </row>
    <row r="35" spans="1:44">
      <c r="A35" s="8">
        <f>VLOOKUP(B:B,ヒアリングシート!D:I,6,FALSE)</f>
        <v>92</v>
      </c>
      <c r="B35" s="9" t="s">
        <v>200</v>
      </c>
      <c r="C35" s="9" t="s">
        <v>48</v>
      </c>
      <c r="D35" s="9" t="s">
        <v>149</v>
      </c>
      <c r="E35" s="9" t="s">
        <v>571</v>
      </c>
      <c r="AP35" s="9"/>
      <c r="AQ35" s="9"/>
      <c r="AR35" s="9"/>
    </row>
    <row r="36" spans="1:44" ht="30">
      <c r="A36" s="8">
        <f>VLOOKUP(B:B,ヒアリングシート!D:I,6,FALSE)</f>
        <v>93</v>
      </c>
      <c r="B36" s="9" t="s">
        <v>572</v>
      </c>
      <c r="C36" s="9" t="s">
        <v>48</v>
      </c>
      <c r="D36" s="9" t="s">
        <v>573</v>
      </c>
      <c r="E36" s="9" t="s">
        <v>574</v>
      </c>
      <c r="F36" s="9" t="s">
        <v>480</v>
      </c>
      <c r="AP36" s="9"/>
      <c r="AQ36" s="9"/>
      <c r="AR36" s="9"/>
    </row>
    <row r="37" spans="1:44" ht="30">
      <c r="A37" s="8">
        <f>VLOOKUP(B:B,ヒアリングシート!D:I,6,FALSE)</f>
        <v>95</v>
      </c>
      <c r="B37" s="9" t="s">
        <v>205</v>
      </c>
      <c r="C37" s="9" t="s">
        <v>48</v>
      </c>
      <c r="D37" s="9" t="s">
        <v>591</v>
      </c>
      <c r="E37" s="9" t="s">
        <v>592</v>
      </c>
      <c r="F37" s="9" t="s">
        <v>593</v>
      </c>
      <c r="G37" s="9" t="s">
        <v>480</v>
      </c>
      <c r="AP37" s="9"/>
      <c r="AQ37" s="9"/>
      <c r="AR37" s="9"/>
    </row>
    <row r="38" spans="1:44" ht="30">
      <c r="A38" s="8">
        <f>VLOOKUP(B:B,ヒアリングシート!D:I,6,FALSE)</f>
        <v>103</v>
      </c>
      <c r="B38" s="9" t="s">
        <v>594</v>
      </c>
      <c r="C38" s="9" t="s">
        <v>48</v>
      </c>
      <c r="D38" s="9" t="s">
        <v>595</v>
      </c>
      <c r="E38" s="9" t="s">
        <v>596</v>
      </c>
      <c r="F38" s="9" t="s">
        <v>460</v>
      </c>
      <c r="AP38" s="9"/>
      <c r="AQ38" s="9"/>
      <c r="AR38" s="9"/>
    </row>
    <row r="39" spans="1:44">
      <c r="A39" s="8">
        <f>VLOOKUP(B:B,ヒアリングシート!D:I,6,FALSE)</f>
        <v>104</v>
      </c>
      <c r="B39" s="9" t="s">
        <v>220</v>
      </c>
      <c r="C39" s="9" t="s">
        <v>48</v>
      </c>
      <c r="D39" s="9" t="s">
        <v>597</v>
      </c>
      <c r="E39" s="9" t="s">
        <v>598</v>
      </c>
      <c r="F39" s="9" t="s">
        <v>599</v>
      </c>
      <c r="G39" s="9" t="s">
        <v>480</v>
      </c>
      <c r="AP39" s="9"/>
      <c r="AQ39" s="9"/>
      <c r="AR39" s="9"/>
    </row>
    <row r="40" spans="1:44" ht="60">
      <c r="A40" s="8">
        <f>VLOOKUP(B:B,ヒアリングシート!D:I,6,FALSE)</f>
        <v>105</v>
      </c>
      <c r="B40" s="9" t="s">
        <v>223</v>
      </c>
      <c r="C40" s="9" t="s">
        <v>48</v>
      </c>
      <c r="D40" s="9" t="s">
        <v>600</v>
      </c>
      <c r="E40" s="9" t="s">
        <v>601</v>
      </c>
      <c r="F40" s="9" t="s">
        <v>602</v>
      </c>
      <c r="AP40" s="9"/>
      <c r="AQ40" s="9"/>
      <c r="AR40" s="9"/>
    </row>
    <row r="41" spans="1:44" ht="30">
      <c r="A41" s="8">
        <f>VLOOKUP(B:B,ヒアリングシート!D:I,6,FALSE)</f>
        <v>131</v>
      </c>
      <c r="B41" s="9" t="s">
        <v>273</v>
      </c>
      <c r="C41" s="9" t="s">
        <v>48</v>
      </c>
      <c r="D41" s="79" t="s">
        <v>603</v>
      </c>
      <c r="E41" s="79" t="s">
        <v>604</v>
      </c>
      <c r="F41" s="79" t="s">
        <v>605</v>
      </c>
      <c r="G41" s="79" t="s">
        <v>606</v>
      </c>
      <c r="H41" s="79" t="s">
        <v>607</v>
      </c>
      <c r="I41" s="79" t="s">
        <v>608</v>
      </c>
      <c r="J41" s="79" t="s">
        <v>609</v>
      </c>
      <c r="K41" s="79" t="s">
        <v>610</v>
      </c>
      <c r="L41" s="79" t="s">
        <v>611</v>
      </c>
      <c r="AP41" s="9"/>
      <c r="AQ41" s="9"/>
      <c r="AR41" s="9"/>
    </row>
    <row r="42" spans="1:44" ht="30">
      <c r="A42" s="8">
        <f>VLOOKUP(B:B,ヒアリングシート!D:I,6,FALSE)</f>
        <v>132</v>
      </c>
      <c r="B42" s="9" t="s">
        <v>274</v>
      </c>
      <c r="C42" s="9" t="s">
        <v>48</v>
      </c>
      <c r="D42" s="9" t="s">
        <v>612</v>
      </c>
      <c r="E42" s="9" t="s">
        <v>613</v>
      </c>
      <c r="F42" s="9" t="s">
        <v>614</v>
      </c>
      <c r="G42" s="9" t="s">
        <v>615</v>
      </c>
      <c r="H42" s="9" t="s">
        <v>603</v>
      </c>
      <c r="I42" s="9" t="s">
        <v>604</v>
      </c>
      <c r="J42" s="9" t="s">
        <v>605</v>
      </c>
      <c r="K42" s="9" t="s">
        <v>611</v>
      </c>
      <c r="AP42" s="9"/>
      <c r="AQ42" s="9"/>
      <c r="AR42" s="9"/>
    </row>
    <row r="43" spans="1:44">
      <c r="A43" s="8">
        <f>VLOOKUP(B:B,ヒアリングシート!D:I,6,FALSE)</f>
        <v>133</v>
      </c>
      <c r="B43" s="9" t="s">
        <v>275</v>
      </c>
      <c r="C43" s="9" t="s">
        <v>48</v>
      </c>
      <c r="D43" s="9" t="s">
        <v>616</v>
      </c>
      <c r="E43" s="9" t="s">
        <v>561</v>
      </c>
      <c r="F43" s="9" t="s">
        <v>617</v>
      </c>
      <c r="G43" s="9" t="s">
        <v>618</v>
      </c>
      <c r="AP43" s="9"/>
      <c r="AQ43" s="9"/>
      <c r="AR43" s="9"/>
    </row>
    <row r="44" spans="1:44">
      <c r="A44" s="8">
        <f>VLOOKUP(B:B,ヒアリングシート!D:I,6,FALSE)</f>
        <v>139</v>
      </c>
      <c r="B44" s="9" t="s">
        <v>619</v>
      </c>
      <c r="C44" s="9" t="s">
        <v>48</v>
      </c>
      <c r="D44" s="9" t="s">
        <v>620</v>
      </c>
      <c r="E44" s="9" t="s">
        <v>480</v>
      </c>
      <c r="AP44" s="9"/>
      <c r="AQ44" s="9"/>
      <c r="AR44" s="9"/>
    </row>
    <row r="45" spans="1:44">
      <c r="A45" s="8">
        <f>VLOOKUP(B:B,ヒアリングシート!D:I,6,FALSE)</f>
        <v>141</v>
      </c>
      <c r="B45" s="9" t="s">
        <v>621</v>
      </c>
      <c r="C45" s="9" t="s">
        <v>48</v>
      </c>
      <c r="D45" s="9" t="s">
        <v>622</v>
      </c>
      <c r="E45" s="9" t="s">
        <v>623</v>
      </c>
      <c r="F45" s="9" t="s">
        <v>624</v>
      </c>
      <c r="G45" s="9" t="s">
        <v>625</v>
      </c>
      <c r="H45" s="9" t="s">
        <v>480</v>
      </c>
      <c r="AP45" s="9"/>
      <c r="AQ45" s="9"/>
      <c r="AR45" s="9"/>
    </row>
    <row r="46" spans="1:44">
      <c r="A46" s="8">
        <f>VLOOKUP(B:B,ヒアリングシート!D:I,6,FALSE)</f>
        <v>144</v>
      </c>
      <c r="B46" s="9" t="s">
        <v>293</v>
      </c>
      <c r="C46" s="9" t="s">
        <v>48</v>
      </c>
      <c r="D46" s="9" t="s">
        <v>460</v>
      </c>
      <c r="E46" s="9" t="s">
        <v>626</v>
      </c>
      <c r="F46" s="9" t="s">
        <v>627</v>
      </c>
      <c r="G46" s="9" t="s">
        <v>628</v>
      </c>
      <c r="AP46" s="9"/>
      <c r="AQ46" s="9"/>
      <c r="AR46" s="9"/>
    </row>
    <row r="47" spans="1:44">
      <c r="A47" s="8">
        <f>VLOOKUP(B:B,ヒアリングシート!D:I,6,FALSE)</f>
        <v>145</v>
      </c>
      <c r="B47" s="9" t="s">
        <v>294</v>
      </c>
      <c r="C47" s="9" t="s">
        <v>48</v>
      </c>
      <c r="D47" s="9" t="s">
        <v>460</v>
      </c>
      <c r="E47" s="9" t="s">
        <v>626</v>
      </c>
      <c r="F47" s="9" t="s">
        <v>627</v>
      </c>
      <c r="G47" s="9" t="s">
        <v>628</v>
      </c>
      <c r="AP47" s="9"/>
      <c r="AQ47" s="9"/>
      <c r="AR47" s="9"/>
    </row>
    <row r="48" spans="1:44">
      <c r="A48" s="8">
        <f>VLOOKUP(B:B,ヒアリングシート!D:I,6,FALSE)</f>
        <v>157</v>
      </c>
      <c r="B48" s="9" t="s">
        <v>629</v>
      </c>
      <c r="C48" s="9" t="s">
        <v>48</v>
      </c>
      <c r="D48" s="9" t="s">
        <v>460</v>
      </c>
      <c r="E48" s="9" t="s">
        <v>630</v>
      </c>
      <c r="F48" s="9" t="s">
        <v>631</v>
      </c>
      <c r="G48" s="9" t="s">
        <v>632</v>
      </c>
      <c r="H48" s="9" t="s">
        <v>480</v>
      </c>
      <c r="AP48" s="9"/>
      <c r="AQ48" s="9"/>
      <c r="AR48" s="9"/>
    </row>
    <row r="49" spans="1:44" ht="30">
      <c r="A49" s="8">
        <f>VLOOKUP(B:B,ヒアリングシート!D:I,6,FALSE)</f>
        <v>168</v>
      </c>
      <c r="B49" s="9" t="s">
        <v>332</v>
      </c>
      <c r="C49" s="9" t="s">
        <v>48</v>
      </c>
      <c r="D49" s="9" t="s">
        <v>460</v>
      </c>
      <c r="E49" s="9" t="s">
        <v>633</v>
      </c>
      <c r="F49" s="9" t="s">
        <v>631</v>
      </c>
      <c r="G49" s="9" t="s">
        <v>632</v>
      </c>
      <c r="H49" s="9" t="s">
        <v>480</v>
      </c>
      <c r="AP49" s="9"/>
      <c r="AQ49" s="9"/>
      <c r="AR49" s="9"/>
    </row>
    <row r="50" spans="1:44" ht="30">
      <c r="A50" s="8">
        <f>VLOOKUP(B:B,ヒアリングシート!D:I,6,FALSE)</f>
        <v>169</v>
      </c>
      <c r="B50" s="9" t="s">
        <v>634</v>
      </c>
      <c r="C50" s="9" t="s">
        <v>48</v>
      </c>
      <c r="D50" s="9" t="s">
        <v>460</v>
      </c>
      <c r="E50" s="9" t="s">
        <v>635</v>
      </c>
      <c r="F50" s="9" t="s">
        <v>636</v>
      </c>
      <c r="G50" s="9" t="s">
        <v>637</v>
      </c>
      <c r="H50" s="9" t="s">
        <v>638</v>
      </c>
      <c r="I50" s="9" t="s">
        <v>639</v>
      </c>
      <c r="J50" s="9" t="s">
        <v>480</v>
      </c>
      <c r="AP50" s="9"/>
      <c r="AQ50" s="9"/>
      <c r="AR50" s="9"/>
    </row>
    <row r="51" spans="1:44" ht="30">
      <c r="A51" s="8">
        <f>VLOOKUP(B:B,ヒアリングシート!D:I,6,FALSE)</f>
        <v>172</v>
      </c>
      <c r="B51" s="9" t="s">
        <v>77</v>
      </c>
      <c r="C51" s="9" t="s">
        <v>48</v>
      </c>
      <c r="D51" s="9" t="s">
        <v>493</v>
      </c>
      <c r="E51" s="9" t="s">
        <v>494</v>
      </c>
      <c r="F51" s="9" t="s">
        <v>495</v>
      </c>
      <c r="G51" s="9" t="s">
        <v>480</v>
      </c>
      <c r="AP51" s="9"/>
      <c r="AQ51" s="9"/>
      <c r="AR51" s="9"/>
    </row>
    <row r="52" spans="1:44" ht="60">
      <c r="A52" s="8">
        <f>VLOOKUP(B:B,ヒアリングシート!D:I,6,FALSE)</f>
        <v>173</v>
      </c>
      <c r="B52" s="9" t="s">
        <v>83</v>
      </c>
      <c r="C52" s="9" t="s">
        <v>48</v>
      </c>
      <c r="D52" s="9" t="s">
        <v>463</v>
      </c>
      <c r="E52" s="9" t="s">
        <v>502</v>
      </c>
      <c r="F52" s="9" t="s">
        <v>503</v>
      </c>
      <c r="G52" s="9" t="s">
        <v>504</v>
      </c>
      <c r="H52" s="9" t="s">
        <v>505</v>
      </c>
      <c r="AP52" s="9"/>
      <c r="AQ52" s="9"/>
      <c r="AR52" s="9"/>
    </row>
    <row r="53" spans="1:44" ht="30">
      <c r="A53" s="8">
        <f>VLOOKUP(B:B,ヒアリングシート!D:I,6,FALSE)</f>
        <v>179</v>
      </c>
      <c r="B53" s="9" t="s">
        <v>506</v>
      </c>
      <c r="C53" s="9" t="s">
        <v>48</v>
      </c>
      <c r="D53" s="9" t="s">
        <v>507</v>
      </c>
      <c r="E53" s="9" t="s">
        <v>508</v>
      </c>
      <c r="F53" s="9" t="s">
        <v>509</v>
      </c>
      <c r="G53" s="9" t="s">
        <v>480</v>
      </c>
      <c r="AP53" s="9"/>
      <c r="AQ53" s="9"/>
      <c r="AR53" s="9"/>
    </row>
    <row r="54" spans="1:44" ht="45">
      <c r="A54" s="8">
        <f>VLOOKUP(B:B,ヒアリングシート!D:I,6,FALSE)</f>
        <v>182</v>
      </c>
      <c r="B54" s="9" t="s">
        <v>339</v>
      </c>
      <c r="C54" s="9" t="s">
        <v>48</v>
      </c>
      <c r="D54" s="9" t="s">
        <v>643</v>
      </c>
      <c r="E54" s="9" t="s">
        <v>644</v>
      </c>
      <c r="F54" s="9" t="s">
        <v>618</v>
      </c>
      <c r="AP54" s="9"/>
      <c r="AQ54" s="9"/>
      <c r="AR54" s="9"/>
    </row>
    <row r="55" spans="1:44" ht="30">
      <c r="A55" s="8">
        <f>VLOOKUP(B:B,ヒアリングシート!D:I,6,FALSE)</f>
        <v>183</v>
      </c>
      <c r="B55" s="9" t="s">
        <v>341</v>
      </c>
      <c r="C55" s="9" t="s">
        <v>48</v>
      </c>
      <c r="D55" s="9" t="s">
        <v>460</v>
      </c>
      <c r="E55" s="9" t="s">
        <v>645</v>
      </c>
      <c r="F55" s="9" t="s">
        <v>646</v>
      </c>
      <c r="AP55" s="9"/>
      <c r="AQ55" s="9"/>
      <c r="AR55" s="9"/>
    </row>
    <row r="56" spans="1:44" ht="45">
      <c r="A56" s="8">
        <f>VLOOKUP(B:B,ヒアリングシート!D:I,6,FALSE)</f>
        <v>185</v>
      </c>
      <c r="B56" s="9" t="s">
        <v>345</v>
      </c>
      <c r="C56" s="9" t="s">
        <v>48</v>
      </c>
      <c r="D56" s="9" t="s">
        <v>460</v>
      </c>
      <c r="E56" s="9" t="s">
        <v>647</v>
      </c>
      <c r="F56" s="9" t="s">
        <v>648</v>
      </c>
      <c r="G56" s="9" t="s">
        <v>649</v>
      </c>
      <c r="AP56" s="9"/>
      <c r="AQ56" s="9"/>
      <c r="AR56" s="9"/>
    </row>
    <row r="57" spans="1:44" ht="30">
      <c r="A57" s="8">
        <f>VLOOKUP(B:B,ヒアリングシート!D:I,6,FALSE)</f>
        <v>189</v>
      </c>
      <c r="B57" s="9" t="s">
        <v>640</v>
      </c>
      <c r="C57" s="9" t="s">
        <v>48</v>
      </c>
      <c r="D57" s="9" t="s">
        <v>460</v>
      </c>
      <c r="E57" s="9" t="s">
        <v>641</v>
      </c>
      <c r="F57" s="9" t="s">
        <v>642</v>
      </c>
      <c r="AP57" s="9"/>
      <c r="AQ57" s="9"/>
      <c r="AR57" s="9"/>
    </row>
    <row r="58" spans="1:44" ht="30">
      <c r="A58" s="8">
        <f>VLOOKUP(B:B,ヒアリングシート!D:I,6,FALSE)</f>
        <v>192</v>
      </c>
      <c r="B58" s="9" t="s">
        <v>354</v>
      </c>
      <c r="C58" s="9" t="s">
        <v>48</v>
      </c>
      <c r="D58" s="9" t="s">
        <v>460</v>
      </c>
      <c r="E58" s="9" t="s">
        <v>650</v>
      </c>
      <c r="F58" s="9" t="s">
        <v>651</v>
      </c>
      <c r="AP58" s="9"/>
      <c r="AQ58" s="9"/>
      <c r="AR58" s="9"/>
    </row>
    <row r="59" spans="1:44" ht="30">
      <c r="A59" s="8">
        <f>VLOOKUP(B:B,ヒアリングシート!D:I,6,FALSE)</f>
        <v>193</v>
      </c>
      <c r="B59" s="9" t="s">
        <v>725</v>
      </c>
      <c r="C59" s="9" t="s">
        <v>48</v>
      </c>
      <c r="D59" s="9" t="s">
        <v>460</v>
      </c>
      <c r="E59" s="9" t="s">
        <v>650</v>
      </c>
      <c r="F59" s="9" t="s">
        <v>651</v>
      </c>
      <c r="AP59" s="9"/>
      <c r="AQ59" s="9"/>
      <c r="AR59" s="9"/>
    </row>
    <row r="60" spans="1:44">
      <c r="A60" s="18" t="s">
        <v>652</v>
      </c>
      <c r="B60" s="9" t="s">
        <v>653</v>
      </c>
      <c r="C60" s="9" t="s">
        <v>48</v>
      </c>
      <c r="D60" s="9" t="s">
        <v>654</v>
      </c>
      <c r="E60" s="9" t="s">
        <v>655</v>
      </c>
      <c r="F60" s="9" t="s">
        <v>656</v>
      </c>
      <c r="G60" s="9" t="s">
        <v>657</v>
      </c>
      <c r="H60" s="9" t="s">
        <v>658</v>
      </c>
      <c r="I60" s="9" t="s">
        <v>480</v>
      </c>
      <c r="AP60" s="9"/>
      <c r="AQ60" s="9"/>
      <c r="AR60" s="9"/>
    </row>
    <row r="61" spans="1:44" ht="30">
      <c r="A61" s="18" t="s">
        <v>659</v>
      </c>
      <c r="B61" s="9" t="s">
        <v>361</v>
      </c>
      <c r="C61" s="9" t="s">
        <v>48</v>
      </c>
      <c r="D61" s="9" t="s">
        <v>496</v>
      </c>
      <c r="E61" s="9" t="s">
        <v>497</v>
      </c>
      <c r="F61" s="9" t="s">
        <v>498</v>
      </c>
      <c r="G61" s="9" t="s">
        <v>499</v>
      </c>
      <c r="H61" s="9" t="s">
        <v>500</v>
      </c>
      <c r="I61" s="9" t="s">
        <v>494</v>
      </c>
      <c r="J61" s="9" t="s">
        <v>501</v>
      </c>
      <c r="K61" s="9" t="s">
        <v>480</v>
      </c>
      <c r="AP61" s="9"/>
      <c r="AQ61" s="9"/>
      <c r="AR61" s="9"/>
    </row>
    <row r="62" spans="1:44" ht="30">
      <c r="A62" s="18" t="s">
        <v>660</v>
      </c>
      <c r="B62" s="9" t="s">
        <v>362</v>
      </c>
      <c r="C62" s="9" t="s">
        <v>48</v>
      </c>
      <c r="D62" s="9" t="s">
        <v>661</v>
      </c>
      <c r="E62" s="9" t="s">
        <v>662</v>
      </c>
      <c r="F62" s="9" t="s">
        <v>663</v>
      </c>
      <c r="G62" s="9" t="s">
        <v>618</v>
      </c>
      <c r="AP62" s="9"/>
      <c r="AQ62" s="9"/>
      <c r="AR62" s="9"/>
    </row>
    <row r="63" spans="1:44" ht="30">
      <c r="A63" s="18" t="s">
        <v>664</v>
      </c>
      <c r="B63" s="9" t="s">
        <v>665</v>
      </c>
      <c r="C63" s="9" t="s">
        <v>48</v>
      </c>
      <c r="D63" s="9" t="s">
        <v>666</v>
      </c>
      <c r="E63" s="9" t="s">
        <v>667</v>
      </c>
      <c r="F63" s="9" t="s">
        <v>668</v>
      </c>
      <c r="G63" s="9" t="s">
        <v>669</v>
      </c>
      <c r="H63" s="9" t="s">
        <v>1234</v>
      </c>
      <c r="I63" s="9" t="s">
        <v>1235</v>
      </c>
      <c r="J63" s="9" t="s">
        <v>1233</v>
      </c>
      <c r="AP63" s="9"/>
      <c r="AQ63" s="9"/>
      <c r="AR63" s="9"/>
    </row>
  </sheetData>
  <sheetProtection sheet="1" objects="1" scenarios="1"/>
  <phoneticPr fontId="2"/>
  <printOptions horizontalCentered="1"/>
  <pageMargins left="0.23622047244094491" right="0.23622047244094491" top="0.74803149606299213" bottom="0.74803149606299213" header="0.31496062992125984" footer="0.31496062992125984"/>
  <pageSetup paperSize="9" scale="78" orientation="landscape" r:id="rId1"/>
  <headerFooter>
    <oddFooter>&amp;C&amp;P/&amp;N</oddFoot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57092-B6D7-4A51-9FE7-509A7229C1B5}">
  <sheetPr>
    <tabColor theme="9" tint="0.39997558519241921"/>
  </sheetPr>
  <dimension ref="A1:K23"/>
  <sheetViews>
    <sheetView view="pageBreakPreview" zoomScaleNormal="110" zoomScaleSheetLayoutView="100" workbookViewId="0">
      <pane ySplit="2" topLeftCell="A3" activePane="bottomLeft" state="frozen"/>
      <selection pane="bottomLeft" activeCell="C3" sqref="C3"/>
    </sheetView>
  </sheetViews>
  <sheetFormatPr defaultColWidth="8.69921875" defaultRowHeight="15.75" customHeight="1" outlineLevelCol="1"/>
  <cols>
    <col min="1" max="1" width="23.19921875" style="70" bestFit="1" customWidth="1"/>
    <col min="2" max="2" width="25.3984375" style="70" bestFit="1" customWidth="1"/>
    <col min="3" max="3" width="42.8984375" style="42" customWidth="1"/>
    <col min="4" max="4" width="12.19921875" style="42" hidden="1" customWidth="1" outlineLevel="1"/>
    <col min="5" max="5" width="20.59765625" style="13" hidden="1" customWidth="1" outlineLevel="1"/>
    <col min="6" max="6" width="12.19921875" style="8" hidden="1" customWidth="1" outlineLevel="1"/>
    <col min="7" max="7" width="20.59765625" style="8" hidden="1" customWidth="1" outlineLevel="1"/>
    <col min="8" max="8" width="12.19921875" style="8" hidden="1" customWidth="1" outlineLevel="1"/>
    <col min="9" max="10" width="20.59765625" style="8" hidden="1" customWidth="1" outlineLevel="1"/>
    <col min="11" max="11" width="69.69921875" style="8" bestFit="1" customWidth="1" collapsed="1"/>
    <col min="12" max="16384" width="8.69921875" style="8"/>
  </cols>
  <sheetData>
    <row r="1" spans="1:11" ht="24.6">
      <c r="A1" s="71" t="s">
        <v>699</v>
      </c>
      <c r="B1" s="73"/>
      <c r="C1" s="73"/>
      <c r="D1" s="13"/>
    </row>
    <row r="2" spans="1:11" ht="15">
      <c r="A2" s="70" t="s">
        <v>678</v>
      </c>
      <c r="B2" s="70" t="s">
        <v>393</v>
      </c>
      <c r="C2" s="42" t="s">
        <v>394</v>
      </c>
      <c r="D2" s="42" t="s">
        <v>396</v>
      </c>
      <c r="E2" s="13" t="s">
        <v>397</v>
      </c>
      <c r="F2" s="42" t="s">
        <v>694</v>
      </c>
      <c r="G2" s="13" t="s">
        <v>695</v>
      </c>
      <c r="H2" s="13" t="s">
        <v>713</v>
      </c>
      <c r="I2" s="13" t="s">
        <v>714</v>
      </c>
      <c r="J2" s="13" t="s">
        <v>1070</v>
      </c>
      <c r="K2" s="8" t="s">
        <v>400</v>
      </c>
    </row>
    <row r="3" spans="1:11" ht="30" customHeight="1">
      <c r="A3" s="70" t="s">
        <v>683</v>
      </c>
      <c r="B3" s="70" t="s">
        <v>677</v>
      </c>
      <c r="C3" s="40" t="str">
        <f>$J$3</f>
        <v/>
      </c>
      <c r="D3" s="42">
        <f>VLOOKUP(E:E,ヒアリングシート!D:I,6,FALSE)</f>
        <v>1</v>
      </c>
      <c r="E3" s="13" t="s">
        <v>679</v>
      </c>
      <c r="J3" s="8" t="str">
        <f>VLOOKUP(E3,ヒアリングシート!D:F,3,FALSE)&amp;""</f>
        <v/>
      </c>
    </row>
    <row r="4" spans="1:11" ht="30" customHeight="1">
      <c r="A4" s="74" t="s">
        <v>683</v>
      </c>
      <c r="B4" s="70" t="s">
        <v>681</v>
      </c>
      <c r="C4" s="40" t="str">
        <f>$J$4</f>
        <v/>
      </c>
      <c r="D4" s="42">
        <f>VLOOKUP(E:E,ヒアリングシート!D:I,6,FALSE)</f>
        <v>3</v>
      </c>
      <c r="E4" s="13" t="s">
        <v>680</v>
      </c>
      <c r="J4" s="8" t="str">
        <f>VLOOKUP(E4,ヒアリングシート!D:F,3,FALSE)&amp;""</f>
        <v/>
      </c>
    </row>
    <row r="5" spans="1:11" ht="30" customHeight="1">
      <c r="A5" s="74" t="s">
        <v>683</v>
      </c>
      <c r="B5" s="70" t="s">
        <v>682</v>
      </c>
      <c r="C5" s="42" t="s">
        <v>700</v>
      </c>
    </row>
    <row r="6" spans="1:11" ht="30" customHeight="1">
      <c r="A6" s="70" t="s">
        <v>684</v>
      </c>
      <c r="B6" s="70" t="s">
        <v>705</v>
      </c>
      <c r="C6" s="40" t="str">
        <f>$J$6</f>
        <v/>
      </c>
      <c r="D6" s="42">
        <f>VLOOKUP(E:E,ヒアリングシート!D:I,6,FALSE)</f>
        <v>5</v>
      </c>
      <c r="E6" s="13" t="s">
        <v>705</v>
      </c>
      <c r="J6" s="8" t="str">
        <f>IF(VLOOKUP(E6,ヒアリングシート!D:F,2,FALSE)&lt;&gt;"選択してください",VLOOKUP(E6,ヒアリングシート!D:F,2,FALSE),"")</f>
        <v/>
      </c>
    </row>
    <row r="7" spans="1:11" ht="30" customHeight="1">
      <c r="B7" s="70" t="s">
        <v>712</v>
      </c>
      <c r="C7" s="40" t="str">
        <f>$J$7</f>
        <v/>
      </c>
      <c r="D7" s="42">
        <f>VLOOKUP(E:E,ヒアリングシート!D:I,6,FALSE)</f>
        <v>172</v>
      </c>
      <c r="E7" s="13" t="s">
        <v>77</v>
      </c>
      <c r="F7" s="75">
        <f>VLOOKUP(G:G,ヒアリングシート!D:I,6,FALSE)</f>
        <v>173</v>
      </c>
      <c r="G7" s="13" t="s">
        <v>83</v>
      </c>
      <c r="J7" s="8" t="str">
        <f>IF(VLOOKUP(G7,ヒアリングシート!D:F,2,FALSE)="非該当",VLOOKUP(E7,ヒアリングシート!D:F,2,FALSE),IF(VLOOKUP(G7,ヒアリングシート!D:F,2,FALSE)&lt;&gt;"選択してください",VLOOKUP(G7,ヒアリングシート!D:F,2,FALSE),""))</f>
        <v/>
      </c>
    </row>
    <row r="8" spans="1:11" ht="30" customHeight="1">
      <c r="A8" s="74" t="s">
        <v>684</v>
      </c>
      <c r="B8" s="70" t="s">
        <v>686</v>
      </c>
      <c r="C8" s="42" t="s">
        <v>701</v>
      </c>
    </row>
    <row r="9" spans="1:11" ht="30" customHeight="1">
      <c r="A9" s="74" t="s">
        <v>684</v>
      </c>
      <c r="B9" s="70" t="s">
        <v>685</v>
      </c>
      <c r="C9" s="42" t="s">
        <v>702</v>
      </c>
    </row>
    <row r="10" spans="1:11" ht="30" customHeight="1">
      <c r="A10" s="74" t="s">
        <v>684</v>
      </c>
      <c r="B10" s="70" t="s">
        <v>722</v>
      </c>
      <c r="C10" s="42" t="s">
        <v>702</v>
      </c>
    </row>
    <row r="11" spans="1:11" ht="30" customHeight="1">
      <c r="A11" s="74" t="s">
        <v>684</v>
      </c>
      <c r="B11" s="70" t="s">
        <v>723</v>
      </c>
      <c r="C11" s="42" t="s">
        <v>702</v>
      </c>
    </row>
    <row r="12" spans="1:11" ht="30" customHeight="1">
      <c r="A12" s="74" t="s">
        <v>684</v>
      </c>
      <c r="B12" s="70" t="s">
        <v>724</v>
      </c>
      <c r="C12" s="42" t="s">
        <v>702</v>
      </c>
    </row>
    <row r="13" spans="1:11" ht="30" customHeight="1">
      <c r="A13" s="70" t="s">
        <v>687</v>
      </c>
      <c r="B13" s="70" t="s">
        <v>688</v>
      </c>
      <c r="C13" s="40" t="str">
        <f>$J$13</f>
        <v/>
      </c>
      <c r="D13" s="42">
        <f>VLOOKUP(E:E,ヒアリングシート!D:I,6,FALSE)</f>
        <v>175</v>
      </c>
      <c r="E13" s="13" t="s">
        <v>79</v>
      </c>
      <c r="J13" s="8" t="str">
        <f>VLOOKUP(E13,ヒアリングシート!D:F,3,FALSE)&amp;""</f>
        <v/>
      </c>
    </row>
    <row r="14" spans="1:11" ht="30" customHeight="1">
      <c r="A14" s="74" t="s">
        <v>687</v>
      </c>
      <c r="B14" s="70" t="s">
        <v>689</v>
      </c>
      <c r="C14" s="40" t="str">
        <f>$J$14</f>
        <v/>
      </c>
      <c r="D14" s="42">
        <f>VLOOKUP(E:E,ヒアリングシート!D:I,6,FALSE)</f>
        <v>2</v>
      </c>
      <c r="E14" s="13" t="s">
        <v>693</v>
      </c>
      <c r="J14" s="8" t="str">
        <f>VLOOKUP(E14,ヒアリングシート!D:F,3,FALSE)&amp;""</f>
        <v/>
      </c>
    </row>
    <row r="15" spans="1:11" ht="30" customHeight="1">
      <c r="A15" s="74" t="s">
        <v>687</v>
      </c>
      <c r="B15" s="70" t="s">
        <v>690</v>
      </c>
      <c r="C15" s="40" t="str">
        <f>$J$15</f>
        <v/>
      </c>
      <c r="D15" s="42">
        <f>VLOOKUP(E:E,ヒアリングシート!D:I,6,FALSE)</f>
        <v>26</v>
      </c>
      <c r="E15" s="13" t="s">
        <v>403</v>
      </c>
      <c r="F15" s="75">
        <f>VLOOKUP(G:G,ヒアリングシート!D:I,6,FALSE)</f>
        <v>25</v>
      </c>
      <c r="G15" s="75" t="s">
        <v>72</v>
      </c>
      <c r="H15" s="75">
        <f>VLOOKUP(I:I,ヒアリングシート!D:I,6,FALSE)</f>
        <v>27</v>
      </c>
      <c r="I15" s="13" t="s">
        <v>73</v>
      </c>
      <c r="J15" s="13" t="str">
        <f>IF(VLOOKUP(I15,ヒアリングシート!D:F,2,FALSE)="英語・日本語併記",VLOOKUP(E15,ヒアリングシート!D:F,3,FALSE)&amp;CHAR(10)&amp;VLOOKUP(G15,ヒアリングシート!D:F,3,FALSE),IF(VLOOKUP(I15,ヒアリングシート!D:F,2,FALSE)="英語のみ",VLOOKUP(E15,ヒアリングシート!D:F,3,FALSE),IF(VLOOKUP(I15,ヒアリングシート!D:F,2,FALSE)="日本語のみ",VLOOKUP(G15,ヒアリングシート!D:F,3,FALSE),"")))</f>
        <v/>
      </c>
    </row>
    <row r="16" spans="1:11" ht="30" customHeight="1">
      <c r="A16" s="74" t="s">
        <v>687</v>
      </c>
      <c r="B16" s="70" t="s">
        <v>691</v>
      </c>
      <c r="C16" s="40" t="str">
        <f>$J$16</f>
        <v/>
      </c>
      <c r="D16" s="42">
        <f>VLOOKUP(E:E,ヒアリングシート!D:I,6,FALSE)</f>
        <v>28</v>
      </c>
      <c r="E16" s="13" t="s">
        <v>74</v>
      </c>
      <c r="J16" s="8" t="str">
        <f>IF(VLOOKUP(E16,ヒアリングシート!D:F,2,FALSE)="あり",VLOOKUP(E16,ヒアリングシート!D:F,3,FALSE),IF(VLOOKUP(E16,ヒアリングシート!D:F,2,FALSE)="なし",C15,""))</f>
        <v/>
      </c>
    </row>
    <row r="17" spans="1:11" ht="30" customHeight="1">
      <c r="A17" s="74" t="s">
        <v>687</v>
      </c>
      <c r="B17" s="70" t="s">
        <v>579</v>
      </c>
      <c r="C17" s="40" t="str">
        <f>$J$17</f>
        <v/>
      </c>
      <c r="D17" s="42">
        <f>VLOOKUP(E:E,ヒアリングシート!D:I,6,FALSE)</f>
        <v>10</v>
      </c>
      <c r="E17" s="13" t="s">
        <v>55</v>
      </c>
      <c r="F17" s="75">
        <f>VLOOKUP(G:G,ヒアリングシート!D:I,6,FALSE)</f>
        <v>11</v>
      </c>
      <c r="G17" s="13" t="s">
        <v>1314</v>
      </c>
      <c r="J17" s="8" t="str">
        <f>IF(VLOOKUP(G17,ヒアリングシート!D:F,2,FALSE)="該当","（治験国内管理人）"&amp;VLOOKUP(G17,ヒアリングシート!D:F,3,FALSE),IF(VLOOKUP(G17,ヒアリングシート!D:F,2,FALSE)="非該当",VLOOKUP(E17,ヒアリングシート!D:F,3,FALSE),""))</f>
        <v/>
      </c>
    </row>
    <row r="18" spans="1:11" ht="30" customHeight="1">
      <c r="A18" s="74" t="s">
        <v>687</v>
      </c>
      <c r="B18" s="70" t="s">
        <v>692</v>
      </c>
      <c r="C18" s="76" t="s">
        <v>703</v>
      </c>
    </row>
    <row r="19" spans="1:11" ht="30" customHeight="1">
      <c r="A19" s="74" t="s">
        <v>687</v>
      </c>
      <c r="B19" s="70" t="s">
        <v>698</v>
      </c>
      <c r="C19" s="24"/>
      <c r="K19" s="9" t="s">
        <v>1163</v>
      </c>
    </row>
    <row r="20" spans="1:11" ht="30" customHeight="1">
      <c r="A20" s="74" t="s">
        <v>687</v>
      </c>
      <c r="B20" s="70" t="s">
        <v>696</v>
      </c>
      <c r="C20" s="24"/>
      <c r="K20" s="9" t="s">
        <v>704</v>
      </c>
    </row>
    <row r="21" spans="1:11" ht="30" customHeight="1">
      <c r="B21" s="70" t="s">
        <v>697</v>
      </c>
      <c r="C21" s="76"/>
      <c r="K21" s="9"/>
    </row>
    <row r="22" spans="1:11" ht="30" customHeight="1">
      <c r="A22" s="70" t="s">
        <v>1317</v>
      </c>
      <c r="B22" s="70" t="s">
        <v>1315</v>
      </c>
      <c r="C22" s="40" t="str">
        <f>$J$22</f>
        <v/>
      </c>
      <c r="D22" s="42">
        <f>VLOOKUP(E:E,ヒアリングシート!D:I,6,FALSE)</f>
        <v>44</v>
      </c>
      <c r="E22" s="13" t="s">
        <v>1316</v>
      </c>
      <c r="J22" s="8" t="str">
        <f>VLOOKUP(E22,ヒアリングシート!D:F,3,FALSE)&amp;""</f>
        <v/>
      </c>
    </row>
    <row r="23" spans="1:11" ht="15.75" customHeight="1">
      <c r="C23" s="76"/>
    </row>
  </sheetData>
  <sheetProtection sheet="1" formatRows="0"/>
  <phoneticPr fontId="2"/>
  <printOptions horizontalCentered="1"/>
  <pageMargins left="0.23622047244094491" right="0.23622047244094491" top="0.74803149606299213" bottom="0.74803149606299213" header="0.31496062992125984" footer="0.31496062992125984"/>
  <pageSetup paperSize="9"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77B09-1EF0-46EC-8A80-2D2E3BA842D2}">
  <sheetPr>
    <tabColor theme="4" tint="0.39997558519241921"/>
  </sheetPr>
  <dimension ref="A1:L21"/>
  <sheetViews>
    <sheetView view="pageBreakPreview" zoomScaleNormal="115" zoomScaleSheetLayoutView="100" workbookViewId="0">
      <pane ySplit="4" topLeftCell="A5" activePane="bottomLeft" state="frozen"/>
      <selection pane="bottomLeft"/>
    </sheetView>
  </sheetViews>
  <sheetFormatPr defaultColWidth="8.69921875" defaultRowHeight="15.75" customHeight="1" outlineLevelCol="1"/>
  <cols>
    <col min="1" max="1" width="9.3984375" style="22" bestFit="1" customWidth="1"/>
    <col min="2" max="2" width="19.3984375" style="22" bestFit="1" customWidth="1"/>
    <col min="3" max="3" width="50" style="23" customWidth="1"/>
    <col min="4" max="4" width="12.3984375" style="23" bestFit="1" customWidth="1"/>
    <col min="5" max="5" width="12.19921875" style="42" hidden="1" customWidth="1" outlineLevel="1"/>
    <col min="6" max="6" width="20.59765625" style="13" hidden="1" customWidth="1" outlineLevel="1"/>
    <col min="7" max="7" width="12.19921875" style="13" hidden="1" customWidth="1" outlineLevel="1"/>
    <col min="8" max="8" width="20.59765625" style="13" hidden="1" customWidth="1" outlineLevel="1"/>
    <col min="9" max="9" width="12.19921875" style="13" hidden="1" customWidth="1" outlineLevel="1"/>
    <col min="10" max="11" width="20.59765625" style="13" hidden="1" customWidth="1" outlineLevel="1"/>
    <col min="12" max="12" width="68.796875" style="8" bestFit="1" customWidth="1" collapsed="1"/>
    <col min="13" max="16384" width="8.69921875" style="21"/>
  </cols>
  <sheetData>
    <row r="1" spans="1:12" ht="24.6">
      <c r="A1" s="71" t="s">
        <v>670</v>
      </c>
      <c r="B1" s="38"/>
      <c r="C1" s="38"/>
      <c r="D1" s="38"/>
      <c r="E1" s="13"/>
    </row>
    <row r="2" spans="1:12" ht="15">
      <c r="A2" s="70" t="s">
        <v>389</v>
      </c>
      <c r="B2" s="23"/>
      <c r="L2" s="8" t="s">
        <v>400</v>
      </c>
    </row>
    <row r="3" spans="1:12" ht="15">
      <c r="A3" s="70" t="s">
        <v>390</v>
      </c>
      <c r="B3" s="22" t="s">
        <v>391</v>
      </c>
      <c r="C3" s="72" t="s">
        <v>392</v>
      </c>
      <c r="D3" s="39" t="str">
        <f>IF(ヒアリングシート!$F$4&lt;&gt;"",ヒアリングシート!$F$4,"")</f>
        <v/>
      </c>
      <c r="E3" s="43"/>
      <c r="L3" s="8" t="s">
        <v>672</v>
      </c>
    </row>
    <row r="4" spans="1:12" ht="15">
      <c r="A4" s="22" t="s">
        <v>24</v>
      </c>
      <c r="B4" s="22" t="s">
        <v>393</v>
      </c>
      <c r="C4" s="23" t="s">
        <v>394</v>
      </c>
      <c r="D4" s="23" t="s">
        <v>395</v>
      </c>
      <c r="E4" s="42" t="s">
        <v>396</v>
      </c>
      <c r="F4" s="13" t="s">
        <v>397</v>
      </c>
      <c r="G4" s="13" t="s">
        <v>398</v>
      </c>
      <c r="H4" s="13" t="s">
        <v>399</v>
      </c>
      <c r="I4" s="13" t="s">
        <v>713</v>
      </c>
      <c r="J4" s="13" t="s">
        <v>714</v>
      </c>
      <c r="K4" s="13" t="s">
        <v>1071</v>
      </c>
      <c r="L4" s="8" t="s">
        <v>674</v>
      </c>
    </row>
    <row r="5" spans="1:12" ht="30" customHeight="1">
      <c r="A5" s="70">
        <v>1</v>
      </c>
      <c r="B5" s="70" t="s">
        <v>716</v>
      </c>
      <c r="C5" s="40" t="str">
        <f>$K$5</f>
        <v/>
      </c>
      <c r="D5" s="100"/>
      <c r="E5" s="42">
        <f>VLOOKUP(F:F,ヒアリングシート!D:I,6,FALSE)</f>
        <v>44</v>
      </c>
      <c r="F5" s="13" t="s">
        <v>401</v>
      </c>
      <c r="G5" s="13">
        <f>VLOOKUP(H:H,ヒアリングシート!D:I,6,FALSE)</f>
        <v>43</v>
      </c>
      <c r="H5" s="13" t="s">
        <v>113</v>
      </c>
      <c r="I5" s="13" t="e">
        <f>VLOOKUP(J:J,ヒアリングシート!D:I,6,FALSE)</f>
        <v>#N/A</v>
      </c>
      <c r="K5" s="13" t="str">
        <f>IF(VLOOKUP(F5,ヒアリングシート!D:F,3,FALSE)&lt;&gt;"",VLOOKUP(F5,ヒアリングシート!D:F,3,FALSE)&amp;"（実施診療科："&amp;VLOOKUP(H5,ヒアリングシート!D:F,2,FALSE)&amp;"）","")</f>
        <v/>
      </c>
    </row>
    <row r="6" spans="1:12" ht="30" customHeight="1">
      <c r="A6" s="70">
        <v>2</v>
      </c>
      <c r="B6" s="70" t="s">
        <v>402</v>
      </c>
      <c r="C6" s="40" t="str">
        <f>$K$6</f>
        <v/>
      </c>
      <c r="D6" s="100"/>
      <c r="E6" s="42">
        <f>VLOOKUP(F:F,ヒアリングシート!D:I,6,FALSE)</f>
        <v>26</v>
      </c>
      <c r="F6" s="13" t="s">
        <v>403</v>
      </c>
      <c r="G6" s="13">
        <f>VLOOKUP(H:H,ヒアリングシート!D:I,6,FALSE)</f>
        <v>25</v>
      </c>
      <c r="H6" s="13" t="s">
        <v>72</v>
      </c>
      <c r="I6" s="13">
        <f>VLOOKUP(J:J,ヒアリングシート!D:I,6,FALSE)</f>
        <v>27</v>
      </c>
      <c r="J6" s="13" t="s">
        <v>73</v>
      </c>
      <c r="K6" s="13" t="str">
        <f>IF(VLOOKUP(J6,ヒアリングシート!D:F,2,FALSE)="英語・日本語併記",VLOOKUP(F6,ヒアリングシート!D:F,3,FALSE)&amp;CHAR(10)&amp;VLOOKUP(H6,ヒアリングシート!D:F,3,FALSE),IF(VLOOKUP(J6,ヒアリングシート!D:F,2,FALSE)="英語のみ",VLOOKUP(F6,ヒアリングシート!D:F,3,FALSE),IF(VLOOKUP(J6,ヒアリングシート!D:F,2,FALSE)="日本語のみ",VLOOKUP(H6,ヒアリングシート!D:F,3,FALSE),"")))</f>
        <v/>
      </c>
      <c r="L6" s="9"/>
    </row>
    <row r="7" spans="1:12" ht="30" customHeight="1">
      <c r="A7" s="70">
        <v>3</v>
      </c>
      <c r="B7" s="70" t="s">
        <v>44</v>
      </c>
      <c r="C7" s="40" t="str">
        <f>$K$7</f>
        <v/>
      </c>
      <c r="D7" s="100"/>
      <c r="E7" s="42">
        <f>VLOOKUP(F:F,ヒアリングシート!D:I,6,FALSE)</f>
        <v>4</v>
      </c>
      <c r="F7" s="13" t="s">
        <v>44</v>
      </c>
      <c r="G7" s="13" t="e">
        <f>VLOOKUP(H:H,ヒアリングシート!D:I,6,FALSE)</f>
        <v>#N/A</v>
      </c>
      <c r="I7" s="13" t="e">
        <f>VLOOKUP(J:J,ヒアリングシート!D:I,6,FALSE)</f>
        <v>#N/A</v>
      </c>
      <c r="K7" s="13" t="str">
        <f>IF(VLOOKUP(F7,ヒアリングシート!D:F,2,FALSE)&lt;&gt;"選択してください(該当/非該当)",VLOOKUP(F7,ヒアリングシート!D:F,2,FALSE),"")</f>
        <v/>
      </c>
    </row>
    <row r="8" spans="1:12" ht="30" customHeight="1">
      <c r="A8" s="70">
        <v>4</v>
      </c>
      <c r="B8" s="70" t="s">
        <v>404</v>
      </c>
      <c r="C8" s="40" t="str">
        <f>$K$8</f>
        <v/>
      </c>
      <c r="D8" s="100"/>
      <c r="E8" s="42">
        <f>VLOOKUP(F:F,ヒアリングシート!D:I,6,FALSE)</f>
        <v>10</v>
      </c>
      <c r="F8" s="13" t="s">
        <v>55</v>
      </c>
      <c r="G8" s="13">
        <f>VLOOKUP(H:H,ヒアリングシート!D:I,6,FALSE)</f>
        <v>11</v>
      </c>
      <c r="H8" s="13" t="s">
        <v>57</v>
      </c>
      <c r="I8" s="13" t="e">
        <f>VLOOKUP(J:J,ヒアリングシート!D:I,6,FALSE)</f>
        <v>#N/A</v>
      </c>
      <c r="K8" s="13" t="str">
        <f>IF(VLOOKUP(H8,ヒアリングシート!D:F,2,FALSE)="該当","治験国内管理人："&amp;VLOOKUP(F8,ヒアリングシート!D:F,3,FALSE)&amp;"／依頼者："&amp;VLOOKUP(H8,ヒアリングシート!D:F,3,FALSE),IF(VLOOKUP(H8,ヒアリングシート!D:F,2,FALSE)="非該当",VLOOKUP(F8,ヒアリングシート!D:F,3,FALSE),""))</f>
        <v/>
      </c>
      <c r="L8" s="9" t="s">
        <v>719</v>
      </c>
    </row>
    <row r="9" spans="1:12" ht="30" customHeight="1">
      <c r="A9" s="70">
        <v>5</v>
      </c>
      <c r="B9" s="70" t="s">
        <v>405</v>
      </c>
      <c r="C9" s="40" t="str">
        <f>$K$9</f>
        <v/>
      </c>
      <c r="D9" s="100"/>
      <c r="E9" s="42">
        <f>VLOOKUP(F:F,ヒアリングシート!D:I,6,FALSE)</f>
        <v>177</v>
      </c>
      <c r="F9" s="13" t="s">
        <v>405</v>
      </c>
      <c r="G9" s="13" t="e">
        <f>VLOOKUP(H:H,ヒアリングシート!D:I,6,FALSE)</f>
        <v>#N/A</v>
      </c>
      <c r="I9" s="13" t="e">
        <f>VLOOKUP(J:J,ヒアリングシート!D:I,6,FALSE)</f>
        <v>#N/A</v>
      </c>
      <c r="K9" s="13" t="str">
        <f>VLOOKUP(F9,ヒアリングシート!D:F,3,FALSE)&amp;""</f>
        <v/>
      </c>
    </row>
    <row r="10" spans="1:12" ht="30" customHeight="1">
      <c r="A10" s="70">
        <v>6</v>
      </c>
      <c r="B10" s="70" t="s">
        <v>406</v>
      </c>
      <c r="E10" s="42" t="e">
        <f>VLOOKUP(F:F,ヒアリングシート!D:I,6,FALSE)</f>
        <v>#N/A</v>
      </c>
      <c r="G10" s="13" t="e">
        <f>VLOOKUP(H:H,ヒアリングシート!D:I,6,FALSE)</f>
        <v>#N/A</v>
      </c>
      <c r="I10" s="13" t="e">
        <f>VLOOKUP(J:J,ヒアリングシート!D:I,6,FALSE)</f>
        <v>#N/A</v>
      </c>
    </row>
    <row r="11" spans="1:12" ht="30" customHeight="1">
      <c r="A11" s="70">
        <v>7</v>
      </c>
      <c r="B11" s="70" t="s">
        <v>407</v>
      </c>
      <c r="E11" s="42" t="e">
        <f>VLOOKUP(F:F,ヒアリングシート!D:I,6,FALSE)</f>
        <v>#N/A</v>
      </c>
      <c r="G11" s="13" t="e">
        <f>VLOOKUP(H:H,ヒアリングシート!D:I,6,FALSE)</f>
        <v>#N/A</v>
      </c>
      <c r="I11" s="13" t="e">
        <f>VLOOKUP(J:J,ヒアリングシート!D:I,6,FALSE)</f>
        <v>#N/A</v>
      </c>
    </row>
    <row r="12" spans="1:12" ht="30" customHeight="1">
      <c r="A12" s="70">
        <v>8</v>
      </c>
      <c r="B12" s="70" t="s">
        <v>408</v>
      </c>
      <c r="C12" s="40" t="str">
        <f>$K$12</f>
        <v/>
      </c>
      <c r="D12" s="100"/>
      <c r="E12" s="42">
        <f>VLOOKUP(F:F,ヒアリングシート!D:I,6,FALSE)</f>
        <v>175</v>
      </c>
      <c r="F12" s="13" t="s">
        <v>409</v>
      </c>
      <c r="G12" s="13">
        <f>VLOOKUP(H:H,ヒアリングシート!D:I,6,FALSE)</f>
        <v>176</v>
      </c>
      <c r="H12" s="13" t="s">
        <v>81</v>
      </c>
      <c r="I12" s="13" t="e">
        <f>VLOOKUP(J:J,ヒアリングシート!D:I,6,FALSE)</f>
        <v>#N/A</v>
      </c>
      <c r="K12" s="13" t="str">
        <f>IF(VLOOKUP(F12,ヒアリングシート!D:F,3,FALSE)&lt;&gt;"","被験薬名："&amp;VLOOKUP(F12,ヒアリングシート!D:F,3,FALSE),"")&amp;IF(VLOOKUP(H12,ヒアリングシート!D:F,3,FALSE)&lt;&gt;"","／一般名："&amp;VLOOKUP(H12,ヒアリングシート!D:F,3,FALSE),"")</f>
        <v/>
      </c>
    </row>
    <row r="13" spans="1:12" ht="30" customHeight="1">
      <c r="A13" s="70">
        <v>9</v>
      </c>
      <c r="B13" s="70" t="s">
        <v>410</v>
      </c>
      <c r="E13" s="42" t="e">
        <f>VLOOKUP(F:F,ヒアリングシート!D:I,6,FALSE)</f>
        <v>#N/A</v>
      </c>
      <c r="G13" s="13" t="e">
        <f>VLOOKUP(H:H,ヒアリングシート!D:I,6,FALSE)</f>
        <v>#N/A</v>
      </c>
      <c r="I13" s="13" t="e">
        <f>VLOOKUP(J:J,ヒアリングシート!D:I,6,FALSE)</f>
        <v>#N/A</v>
      </c>
    </row>
    <row r="14" spans="1:12" ht="30" customHeight="1">
      <c r="A14" s="70">
        <v>10</v>
      </c>
      <c r="B14" s="70" t="s">
        <v>411</v>
      </c>
      <c r="E14" s="42" t="e">
        <f>VLOOKUP(F:F,ヒアリングシート!D:I,6,FALSE)</f>
        <v>#N/A</v>
      </c>
      <c r="G14" s="13" t="e">
        <f>VLOOKUP(H:H,ヒアリングシート!D:I,6,FALSE)</f>
        <v>#N/A</v>
      </c>
      <c r="I14" s="13" t="e">
        <f>VLOOKUP(J:J,ヒアリングシート!D:I,6,FALSE)</f>
        <v>#N/A</v>
      </c>
    </row>
    <row r="15" spans="1:12" ht="30" customHeight="1">
      <c r="A15" s="70">
        <v>11</v>
      </c>
      <c r="B15" s="70" t="s">
        <v>208</v>
      </c>
      <c r="E15" s="42" t="e">
        <f>VLOOKUP(F:F,ヒアリングシート!D:I,6,FALSE)</f>
        <v>#N/A</v>
      </c>
      <c r="G15" s="13" t="e">
        <f>VLOOKUP(H:H,ヒアリングシート!D:I,6,FALSE)</f>
        <v>#N/A</v>
      </c>
      <c r="I15" s="13" t="e">
        <f>VLOOKUP(J:J,ヒアリングシート!D:I,6,FALSE)</f>
        <v>#N/A</v>
      </c>
    </row>
    <row r="16" spans="1:12" ht="30" customHeight="1">
      <c r="A16" s="70">
        <v>12</v>
      </c>
      <c r="B16" s="70" t="s">
        <v>412</v>
      </c>
      <c r="C16" s="40" t="str">
        <f>$K$16</f>
        <v/>
      </c>
      <c r="D16" s="100"/>
      <c r="E16" s="42">
        <f>VLOOKUP(F:F,ヒアリングシート!D:I,6,FALSE)</f>
        <v>179</v>
      </c>
      <c r="F16" s="13" t="s">
        <v>412</v>
      </c>
      <c r="G16" s="13">
        <f>VLOOKUP(H:H,ヒアリングシート!D:I,6,FALSE)</f>
        <v>179</v>
      </c>
      <c r="H16" s="13" t="s">
        <v>412</v>
      </c>
      <c r="I16" s="13" t="e">
        <f>VLOOKUP(J:J,ヒアリングシート!D:I,6,FALSE)</f>
        <v>#N/A</v>
      </c>
      <c r="K16" s="13" t="str">
        <f>IF(VLOOKUP(F16,ヒアリングシート!D:F,2,FALSE)="その他",VLOOKUP(H16,ヒアリングシート!D:F,3,FALSE),IF(VLOOKUP(F16,ヒアリングシート!D:F,2,FALSE)="選択してください","",VLOOKUP(F16,ヒアリングシート!D:F,2,FALSE)))</f>
        <v/>
      </c>
      <c r="L16" s="9" t="s">
        <v>720</v>
      </c>
    </row>
    <row r="17" spans="1:12" ht="30" customHeight="1">
      <c r="A17" s="70">
        <v>13</v>
      </c>
      <c r="B17" s="70" t="s">
        <v>86</v>
      </c>
      <c r="C17" s="40" t="str">
        <f>$K$17</f>
        <v/>
      </c>
      <c r="D17" s="100"/>
      <c r="E17" s="42">
        <f>VLOOKUP(F:F,ヒアリングシート!D:I,6,FALSE)</f>
        <v>180</v>
      </c>
      <c r="F17" s="13" t="s">
        <v>86</v>
      </c>
      <c r="G17" s="13">
        <f>VLOOKUP(H:H,ヒアリングシート!D:I,6,FALSE)</f>
        <v>180</v>
      </c>
      <c r="H17" s="13" t="s">
        <v>86</v>
      </c>
      <c r="I17" s="13" t="e">
        <f>VLOOKUP(J:J,ヒアリングシート!D:I,6,FALSE)</f>
        <v>#N/A</v>
      </c>
      <c r="K17" s="13" t="str">
        <f>IF(VLOOKUP(F17,ヒアリングシート!D:F,2,FALSE)="あり",VLOOKUP(H17,ヒアリングシート!D:F,3,FALSE),IF(VLOOKUP(F17,ヒアリングシート!D:F,2,FALSE)="選択してください(あり/なし)","",VLOOKUP(F17,ヒアリングシート!D:F,2,FALSE)))</f>
        <v/>
      </c>
      <c r="L17" s="9" t="s">
        <v>721</v>
      </c>
    </row>
    <row r="18" spans="1:12" ht="30" customHeight="1">
      <c r="A18" s="70">
        <v>14</v>
      </c>
      <c r="B18" s="70" t="s">
        <v>413</v>
      </c>
      <c r="E18" s="42" t="e">
        <f>VLOOKUP(F:F,ヒアリングシート!D:I,6,FALSE)</f>
        <v>#N/A</v>
      </c>
      <c r="G18" s="13" t="e">
        <f>VLOOKUP(H:H,ヒアリングシート!D:I,6,FALSE)</f>
        <v>#N/A</v>
      </c>
      <c r="I18" s="13" t="e">
        <f>VLOOKUP(J:J,ヒアリングシート!D:I,6,FALSE)</f>
        <v>#N/A</v>
      </c>
    </row>
    <row r="19" spans="1:12" ht="30" customHeight="1">
      <c r="A19" s="70">
        <v>15</v>
      </c>
      <c r="B19" s="70" t="s">
        <v>98</v>
      </c>
      <c r="C19" s="41" t="str">
        <f>$K$19</f>
        <v/>
      </c>
      <c r="D19" s="100"/>
      <c r="E19" s="42">
        <f>VLOOKUP(F:F,ヒアリングシート!D:I,6,FALSE)</f>
        <v>36</v>
      </c>
      <c r="F19" s="13" t="s">
        <v>99</v>
      </c>
      <c r="G19" s="13">
        <f>VLOOKUP(H:H,ヒアリングシート!D:I,6,FALSE)</f>
        <v>37</v>
      </c>
      <c r="H19" s="13" t="s">
        <v>101</v>
      </c>
      <c r="I19" s="13" t="e">
        <f>VLOOKUP(J:J,ヒアリングシート!D:I,6,FALSE)</f>
        <v>#N/A</v>
      </c>
      <c r="K19" s="13" t="str">
        <f>IF(VLOOKUP(F19,ヒアリングシート!D:F,3,FALSE)&lt;&gt;"",TEXT(VLOOKUP(F19,ヒアリングシート!D:F,3,FALSE),"開始日："&amp;"yyyy/m/d"),"")&amp;IF(VLOOKUP(H19,ヒアリングシート!D:F,3,FALSE)&lt;&gt;"","～"&amp;TEXT(VLOOKUP(H19,ヒアリングシート!D:F,3,FALSE),"終了予定日："&amp;"yyyy/m/d"),"")</f>
        <v/>
      </c>
      <c r="L19" s="8" t="s">
        <v>717</v>
      </c>
    </row>
    <row r="20" spans="1:12" ht="30" customHeight="1">
      <c r="A20" s="70">
        <v>16</v>
      </c>
      <c r="B20" s="70" t="s">
        <v>414</v>
      </c>
      <c r="C20" s="41" t="str">
        <f>$K$20</f>
        <v/>
      </c>
      <c r="D20" s="100"/>
      <c r="E20" s="42">
        <f>VLOOKUP(F:F,ヒアリングシート!D:I,6,FALSE)</f>
        <v>38</v>
      </c>
      <c r="F20" s="13" t="s">
        <v>104</v>
      </c>
      <c r="G20" s="13">
        <f>VLOOKUP(H:H,ヒアリングシート!D:I,6,FALSE)</f>
        <v>39</v>
      </c>
      <c r="H20" s="13" t="s">
        <v>105</v>
      </c>
      <c r="I20" s="13" t="e">
        <f>VLOOKUP(J:J,ヒアリングシート!D:I,6,FALSE)</f>
        <v>#N/A</v>
      </c>
      <c r="K20" s="13" t="str">
        <f>IF(VLOOKUP(F20,ヒアリングシート!D:F,3,FALSE)&lt;&gt;"",TEXT(VLOOKUP(F20,ヒアリングシート!D:F,3,FALSE),"登録開始日："&amp;"yyyy/m/d"),"")&amp;IF(VLOOKUP(H20,ヒアリングシート!D:F,3,FALSE)&lt;&gt;"","～"&amp;TEXT(VLOOKUP(H20,ヒアリングシート!D:F,3,FALSE),"登録終了予定日："&amp;"yyyy/m/d"),"")</f>
        <v/>
      </c>
      <c r="L20" s="8" t="s">
        <v>718</v>
      </c>
    </row>
    <row r="21" spans="1:12" ht="30" customHeight="1">
      <c r="A21" s="70">
        <v>17</v>
      </c>
      <c r="B21" s="70" t="s">
        <v>415</v>
      </c>
      <c r="C21" s="40" t="str">
        <f>$K$21</f>
        <v/>
      </c>
      <c r="D21" s="100"/>
      <c r="E21" s="42">
        <f>VLOOKUP(F:F,ヒアリングシート!D:I,6,FALSE)</f>
        <v>35</v>
      </c>
      <c r="F21" s="13" t="s">
        <v>97</v>
      </c>
      <c r="G21" s="13">
        <f>VLOOKUP(H:H,ヒアリングシート!D:I,6,FALSE)</f>
        <v>34</v>
      </c>
      <c r="H21" s="13" t="s">
        <v>96</v>
      </c>
      <c r="I21" s="13" t="e">
        <f>VLOOKUP(J:J,ヒアリングシート!D:I,6,FALSE)</f>
        <v>#N/A</v>
      </c>
      <c r="K21" s="13" t="str">
        <f>IF(VLOOKUP(F21,ヒアリングシート!D:F,3,FALSE)&lt;&gt;"","当院契約症例数："&amp;VLOOKUP(F21,ヒアリングシート!D:F,3,FALSE)&amp;"症例","")&amp;IF(VLOOKUP(H21,ヒアリングシート!D:F,3,FALSE)&lt;&gt;"","／日本国内："&amp;VLOOKUP(H21,ヒアリングシート!D:F,3,FALSE)&amp;"症例","")</f>
        <v/>
      </c>
      <c r="L21" s="8" t="s">
        <v>671</v>
      </c>
    </row>
  </sheetData>
  <sheetProtection sheet="1" formatRows="0"/>
  <phoneticPr fontId="2"/>
  <printOptions horizontalCentered="1"/>
  <pageMargins left="0.23622047244094491" right="0.23622047244094491" top="0.74803149606299213" bottom="0.74803149606299213" header="0.31496062992125984" footer="0.31496062992125984"/>
  <pageSetup paperSize="9" orientation="portrait" r:id="rId1"/>
  <headerFooter>
    <oddFooter>&amp;C&amp;P/&amp;N</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17</vt:i4>
      </vt:variant>
    </vt:vector>
  </HeadingPairs>
  <TitlesOfParts>
    <vt:vector size="30" baseType="lpstr">
      <vt:lpstr>はじめにお読みください</vt:lpstr>
      <vt:lpstr>治験事務局について</vt:lpstr>
      <vt:lpstr>治験の依頼から開始までの流れ</vt:lpstr>
      <vt:lpstr>ヒアリングシート</vt:lpstr>
      <vt:lpstr>治験使用薬ヒアリングシート</vt:lpstr>
      <vt:lpstr>QAシート</vt:lpstr>
      <vt:lpstr>回答選択肢</vt:lpstr>
      <vt:lpstr>Agathaシステム試験登録情報</vt:lpstr>
      <vt:lpstr>治験の概要に関する説明文書</vt:lpstr>
      <vt:lpstr>初回審査に必要となる書類</vt:lpstr>
      <vt:lpstr>費用・契約書について</vt:lpstr>
      <vt:lpstr>初回審査後の対応</vt:lpstr>
      <vt:lpstr>治験開始後の対応</vt:lpstr>
      <vt:lpstr>Agathaシステム試験登録情報!Print_Area</vt:lpstr>
      <vt:lpstr>はじめにお読みください!Print_Area</vt:lpstr>
      <vt:lpstr>ヒアリングシート!Print_Area</vt:lpstr>
      <vt:lpstr>回答選択肢!Print_Area</vt:lpstr>
      <vt:lpstr>治験の依頼から開始までの流れ!Print_Area</vt:lpstr>
      <vt:lpstr>治験の概要に関する説明文書!Print_Area</vt:lpstr>
      <vt:lpstr>治験開始後の対応!Print_Area</vt:lpstr>
      <vt:lpstr>治験事務局について!Print_Area</vt:lpstr>
      <vt:lpstr>初回審査に必要となる書類!Print_Area</vt:lpstr>
      <vt:lpstr>初回審査後の対応!Print_Area</vt:lpstr>
      <vt:lpstr>費用・契約書について!Print_Area</vt:lpstr>
      <vt:lpstr>Agathaシステム試験登録情報!Print_Titles</vt:lpstr>
      <vt:lpstr>QAシート!Print_Titles</vt:lpstr>
      <vt:lpstr>ヒアリングシート!Print_Titles</vt:lpstr>
      <vt:lpstr>回答選択肢!Print_Titles</vt:lpstr>
      <vt:lpstr>治験の概要に関する説明文書!Print_Titles</vt:lpstr>
      <vt:lpstr>初回審査に必要となる書類!Print_Titles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泉久保　亜希</dc:creator>
  <cp:keywords/>
  <dc:description/>
  <cp:lastModifiedBy>泉久保　亜希（横浜市大附属病院 臨床試験管理室）</cp:lastModifiedBy>
  <cp:revision/>
  <cp:lastPrinted>2024-01-09T23:45:28Z</cp:lastPrinted>
  <dcterms:created xsi:type="dcterms:W3CDTF">2023-08-21T05:58:58Z</dcterms:created>
  <dcterms:modified xsi:type="dcterms:W3CDTF">2024-04-16T00:40:19Z</dcterms:modified>
  <cp:category/>
  <cp:contentStatus/>
</cp:coreProperties>
</file>