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YCU\Desktop\"/>
    </mc:Choice>
  </mc:AlternateContent>
  <xr:revisionPtr revIDLastSave="0" documentId="13_ncr:1_{EA1BEFCA-C825-46C7-B754-BB80B58F9CBA}" xr6:coauthVersionLast="47" xr6:coauthVersionMax="47" xr10:uidLastSave="{00000000-0000-0000-0000-000000000000}"/>
  <bookViews>
    <workbookView xWindow="-110" yWindow="-110" windowWidth="19420" windowHeight="10300" tabRatio="760" activeTab="2" xr2:uid="{00000000-000D-0000-FFFF-FFFF00000000}"/>
  </bookViews>
  <sheets>
    <sheet name="使い方と注意事項" sheetId="13" r:id="rId1"/>
    <sheet name="YC書式530_研究経費ポイント算出表" sheetId="11" r:id="rId2"/>
    <sheet name="YC書式532_経費内訳書" sheetId="8" r:id="rId3"/>
  </sheets>
  <definedNames>
    <definedName name="_xlnm.Print_Area" localSheetId="1">YC書式530_研究経費ポイント算出表!$A$1:$AD$27</definedName>
    <definedName name="_xlnm.Print_Area" localSheetId="2">YC書式532_経費内訳書!$A$1:$AD$57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8" l="1"/>
  <c r="Y11" i="8"/>
  <c r="Y14" i="8" l="1"/>
  <c r="Q57" i="8"/>
  <c r="Y10" i="8" l="1"/>
  <c r="AD12" i="11"/>
  <c r="AD23" i="11" l="1"/>
  <c r="AD24" i="11"/>
  <c r="AD21" i="11"/>
  <c r="AD18" i="11"/>
  <c r="AD19" i="11"/>
  <c r="AD17" i="11"/>
  <c r="AD14" i="11"/>
  <c r="AD15" i="11"/>
  <c r="AD13" i="11"/>
  <c r="AD16" i="11"/>
  <c r="AD20" i="11"/>
  <c r="W22" i="11" l="1"/>
  <c r="O22" i="11"/>
  <c r="I22" i="11"/>
  <c r="AD22" i="11" l="1"/>
  <c r="Q1" i="11"/>
  <c r="Y25" i="11" l="1"/>
  <c r="P13" i="8" s="1"/>
  <c r="Y13" i="8" s="1"/>
  <c r="U2" i="11"/>
  <c r="Q3" i="11"/>
  <c r="Q2" i="11"/>
  <c r="Y25" i="8" l="1"/>
  <c r="Y26" i="8"/>
  <c r="Y21" i="8" l="1"/>
  <c r="Q36" i="8" s="1"/>
  <c r="Q37" i="8" s="1"/>
  <c r="H7" i="11" l="1"/>
  <c r="W6" i="11"/>
  <c r="H6" i="11"/>
  <c r="N25" i="11" l="1"/>
  <c r="Q24" i="8" s="1"/>
  <c r="Y24" i="8" s="1"/>
  <c r="Y15" i="8"/>
  <c r="Y17" i="8" s="1"/>
  <c r="Q33" i="8" s="1"/>
  <c r="Q26" i="8" l="1"/>
  <c r="Q25" i="8"/>
  <c r="Y27" i="8"/>
  <c r="Y29" i="8" s="1"/>
  <c r="Y28" i="8" l="1"/>
  <c r="Y30" i="8" s="1"/>
  <c r="Q40" i="8" s="1"/>
  <c r="Q46" i="8" s="1"/>
  <c r="Q54" i="8" l="1"/>
</calcChain>
</file>

<file path=xl/sharedStrings.xml><?xml version="1.0" encoding="utf-8"?>
<sst xmlns="http://schemas.openxmlformats.org/spreadsheetml/2006/main" count="215" uniqueCount="169">
  <si>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</si>
  <si>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</si>
  <si>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</si>
  <si>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シートを削除したり、計算式を変更しないでください。</t>
    <rPh sb="4" eb="6">
      <t>サクジョ</t>
    </rPh>
    <rPh sb="10" eb="12">
      <t>ケイサン</t>
    </rPh>
    <rPh sb="12" eb="13">
      <t>シキ</t>
    </rPh>
    <rPh sb="14" eb="16">
      <t>ヘンコウ</t>
    </rPh>
    <phoneticPr fontId="2"/>
  </si>
  <si>
    <t>各シートは、入力しやすいようにウィンドウ枠を固定しています。</t>
    <rPh sb="0" eb="1">
      <t>カク</t>
    </rPh>
    <rPh sb="6" eb="8">
      <t>ニュウリョク</t>
    </rPh>
    <rPh sb="20" eb="21">
      <t>ワク</t>
    </rPh>
    <rPh sb="22" eb="24">
      <t>コテイ</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</si>
  <si>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</si>
  <si>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</si>
  <si>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整理番号は入力しないで結構です。</t>
    <rPh sb="0" eb="2">
      <t>セイリ</t>
    </rPh>
    <rPh sb="2" eb="4">
      <t>バンゴウ</t>
    </rPh>
    <rPh sb="5" eb="7">
      <t>ニュウリョク</t>
    </rPh>
    <rPh sb="11" eb="13">
      <t>ケッコウ</t>
    </rPh>
    <phoneticPr fontId="2"/>
  </si>
  <si>
    <t>整理番号</t>
    <rPh sb="0" eb="2">
      <t>セイリ</t>
    </rPh>
    <rPh sb="2" eb="4">
      <t>バンゴウ</t>
    </rPh>
    <phoneticPr fontId="2"/>
  </si>
  <si>
    <t>区分</t>
    <rPh sb="0" eb="2">
      <t>クブン</t>
    </rPh>
    <phoneticPr fontId="2"/>
  </si>
  <si>
    <t>治験</t>
    <phoneticPr fontId="2"/>
  </si>
  <si>
    <t>製造販売後臨床試験</t>
    <phoneticPr fontId="2"/>
  </si>
  <si>
    <t>体外診断用医薬品　</t>
    <phoneticPr fontId="2"/>
  </si>
  <si>
    <t>臨床試験研究経費ポイント算出表(体外診断用医薬品)</t>
    <rPh sb="0" eb="2">
      <t>リンショウ</t>
    </rPh>
    <rPh sb="2" eb="4">
      <t>シケン</t>
    </rPh>
    <rPh sb="4" eb="6">
      <t>ケンキュウ</t>
    </rPh>
    <rPh sb="6" eb="8">
      <t>ケイヒ</t>
    </rPh>
    <rPh sb="12" eb="14">
      <t>サンシュツ</t>
    </rPh>
    <rPh sb="14" eb="15">
      <t>ヒョウ</t>
    </rPh>
    <rPh sb="16" eb="21">
      <t>タイガイシンダンヨウ</t>
    </rPh>
    <rPh sb="21" eb="24">
      <t>イヤクヒン</t>
    </rPh>
    <phoneticPr fontId="5"/>
  </si>
  <si>
    <t>個々の試験について、要素ごとに該当するポイントを求め、そのポイントを合計したものをその治験のポイント数とする。</t>
    <rPh sb="3" eb="5">
      <t>シケン</t>
    </rPh>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</si>
  <si>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</si>
  <si>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</si>
  <si>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</si>
  <si>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</si>
  <si>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</si>
  <si>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</si>
  <si>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</si>
  <si>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</si>
  <si>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</si>
  <si>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</si>
  <si>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</si>
  <si>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</si>
  <si>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A</t>
    <phoneticPr fontId="5"/>
  </si>
  <si>
    <t>採取する検体</t>
    <rPh sb="0" eb="2">
      <t>サイシュ</t>
    </rPh>
    <rPh sb="4" eb="6">
      <t>ケンタイ</t>
    </rPh>
    <phoneticPr fontId="2"/>
  </si>
  <si>
    <t>唾液、喀痰、毛髪、涙液、汗</t>
    <phoneticPr fontId="2"/>
  </si>
  <si>
    <t>尿、糞便、血液、分泌物、精液、粘液、乳汁、滑液、胃液、腸液</t>
    <rPh sb="24" eb="26">
      <t>イエキ</t>
    </rPh>
    <rPh sb="27" eb="29">
      <t>チョウエキ</t>
    </rPh>
    <phoneticPr fontId="2"/>
  </si>
  <si>
    <t>髄液、羊水、組織、胸水、腹水、腫瘍内容物</t>
    <phoneticPr fontId="5"/>
  </si>
  <si>
    <t>試験で採取する検体について、ポイントを算定すること。</t>
  </si>
  <si>
    <t>B</t>
    <phoneticPr fontId="5"/>
  </si>
  <si>
    <t>被験者層</t>
    <phoneticPr fontId="5"/>
  </si>
  <si>
    <t>成人</t>
    <phoneticPr fontId="2"/>
  </si>
  <si>
    <r>
      <t xml:space="preserve">小児、成人
</t>
    </r>
    <r>
      <rPr>
        <sz val="9"/>
        <rFont val="ＭＳ Ｐゴシック"/>
        <family val="3"/>
        <charset val="128"/>
      </rPr>
      <t>（高齢者、肝、腎臓障害等
合併有）</t>
    </r>
    <phoneticPr fontId="5"/>
  </si>
  <si>
    <t>乳児、新生児</t>
    <phoneticPr fontId="2"/>
  </si>
  <si>
    <t>試験で対象とする被験者層について、ポイントを算定すること。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</si>
  <si>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C</t>
    <phoneticPr fontId="5"/>
  </si>
  <si>
    <t>対象疾患の想定患者数</t>
    <rPh sb="5" eb="7">
      <t>ソウテイ</t>
    </rPh>
    <rPh sb="7" eb="10">
      <t>カンジャスウ</t>
    </rPh>
    <phoneticPr fontId="2"/>
  </si>
  <si>
    <t>国内に5万人以下</t>
    <rPh sb="0" eb="2">
      <t>コクナイ</t>
    </rPh>
    <rPh sb="4" eb="6">
      <t>マンニン</t>
    </rPh>
    <rPh sb="6" eb="8">
      <t>イカ</t>
    </rPh>
    <phoneticPr fontId="2"/>
  </si>
  <si>
    <t>希少疾病に該当する場合に算定すること。</t>
  </si>
  <si>
    <t>D</t>
    <phoneticPr fontId="5"/>
  </si>
  <si>
    <t>被験者の選出
（適格＋除外基準数）</t>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</si>
  <si>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</si>
  <si>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</si>
  <si>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</si>
  <si>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</si>
  <si>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E</t>
    <phoneticPr fontId="5"/>
  </si>
  <si>
    <t>経過観察回数
（Visit回数）</t>
    <rPh sb="0" eb="4">
      <t>ケイカカンサツ</t>
    </rPh>
    <rPh sb="4" eb="6">
      <t>カイスウ</t>
    </rPh>
    <rPh sb="13" eb="15">
      <t>カイスウ</t>
    </rPh>
    <phoneticPr fontId="5"/>
  </si>
  <si>
    <t>×　Visit回数：</t>
    <rPh sb="7" eb="9">
      <t>カイスウ</t>
    </rPh>
    <phoneticPr fontId="2"/>
  </si>
  <si>
    <t>回</t>
    <rPh sb="0" eb="1">
      <t>カイ</t>
    </rPh>
    <phoneticPr fontId="2"/>
  </si>
  <si>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までに追加算定すること。</t>
  </si>
  <si>
    <t>F</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</si>
  <si>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</si>
  <si>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</si>
  <si>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</si>
  <si>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</si>
  <si>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G</t>
    <phoneticPr fontId="5"/>
  </si>
  <si>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</si>
  <si>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あり</t>
    <phoneticPr fontId="2"/>
  </si>
  <si>
    <t>治験責任医師又は治験分担医師が、試験参加に際してGCP又はEDC、IXRS、評価方法等のトレーニングなどを要する場合に算定すること。</t>
  </si>
  <si>
    <t>H</t>
    <phoneticPr fontId="5"/>
  </si>
  <si>
    <t>検査場所</t>
    <rPh sb="0" eb="2">
      <t>ケンサ</t>
    </rPh>
    <rPh sb="2" eb="4">
      <t>バショ</t>
    </rPh>
    <phoneticPr fontId="5"/>
  </si>
  <si>
    <t>中央検査機関</t>
    <rPh sb="0" eb="2">
      <t>チュウオウ</t>
    </rPh>
    <rPh sb="2" eb="4">
      <t>ケンサ</t>
    </rPh>
    <rPh sb="4" eb="6">
      <t>キカン</t>
    </rPh>
    <phoneticPr fontId="2"/>
  </si>
  <si>
    <t>院内</t>
    <rPh sb="0" eb="2">
      <t>インナイ</t>
    </rPh>
    <phoneticPr fontId="2"/>
  </si>
  <si>
    <t>検査を行う場所について、ポイントを算定すること。なお、採取した検体を院外の検査会社に送付する場合、「中央検査機関」とする。</t>
  </si>
  <si>
    <t>I</t>
    <phoneticPr fontId="5"/>
  </si>
  <si>
    <t>検査試薬の保管期間</t>
    <rPh sb="0" eb="2">
      <t>ケンサ</t>
    </rPh>
    <rPh sb="2" eb="4">
      <t>シヤク</t>
    </rPh>
    <rPh sb="5" eb="7">
      <t>ホカン</t>
    </rPh>
    <phoneticPr fontId="5"/>
  </si>
  <si>
    <t>×月数：</t>
    <rPh sb="1" eb="2">
      <t>ツキ</t>
    </rPh>
    <phoneticPr fontId="2"/>
  </si>
  <si>
    <t>ヶ月</t>
    <rPh sb="1" eb="2">
      <t>ゲツ</t>
    </rPh>
    <phoneticPr fontId="2"/>
  </si>
  <si>
    <t>初回の検査試薬の搬入から、最終的な返却までの予定期間を算定すること。なお、検査試薬の保管期間が延長された場合（試験期間の延長等のため）には、延長期間についてポイントを算定し、契約変更等の手続きをとること。</t>
  </si>
  <si>
    <t>J</t>
    <phoneticPr fontId="2"/>
  </si>
  <si>
    <t>検査試薬の保管条件</t>
    <rPh sb="0" eb="2">
      <t>ケンサ</t>
    </rPh>
    <rPh sb="2" eb="4">
      <t>シヤク</t>
    </rPh>
    <rPh sb="5" eb="7">
      <t>ホカン</t>
    </rPh>
    <rPh sb="7" eb="9">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</si>
  <si>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</si>
  <si>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</si>
  <si>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</si>
  <si>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検査試薬の保管方法についてポイントを算定すること。保管方法が異なる検査試薬がある場合には、ポイント数が高くなるよう算定すること。また、室温保管が規定されている検査試薬を恒温槽や冷蔵庫にて保管する場合は、「冷蔵庫又は恒温槽」として算定すること。</t>
  </si>
  <si>
    <t>K</t>
    <phoneticPr fontId="5"/>
  </si>
  <si>
    <t>検体の保管期間</t>
    <rPh sb="0" eb="2">
      <t>ケンタイ</t>
    </rPh>
    <rPh sb="3" eb="5">
      <t>ホカン</t>
    </rPh>
    <phoneticPr fontId="5"/>
  </si>
  <si>
    <t>４週間以内</t>
    <phoneticPr fontId="2"/>
  </si>
  <si>
    <t>５～２４週</t>
    <phoneticPr fontId="2"/>
  </si>
  <si>
    <t>２５～４９週※</t>
    <rPh sb="5" eb="6">
      <t>シュウ</t>
    </rPh>
    <phoneticPr fontId="5"/>
  </si>
  <si>
    <t>検体をまとめて回収する等のため、一定期間病院内で検体を保管する場合、当該保管期間についてポイントを算定すること。</t>
    <rPh sb="0" eb="2">
      <t>ケンタイ</t>
    </rPh>
    <rPh sb="7" eb="9">
      <t>カイシュウ</t>
    </rPh>
    <rPh sb="11" eb="12">
      <t>トウ</t>
    </rPh>
    <rPh sb="16" eb="18">
      <t>イッテイ</t>
    </rPh>
    <rPh sb="18" eb="20">
      <t>キカン</t>
    </rPh>
    <rPh sb="20" eb="22">
      <t>ビョウイン</t>
    </rPh>
    <rPh sb="22" eb="23">
      <t>ナイ</t>
    </rPh>
    <rPh sb="24" eb="26">
      <t>ケンタイ</t>
    </rPh>
    <rPh sb="27" eb="29">
      <t>ホカン</t>
    </rPh>
    <rPh sb="31" eb="33">
      <t>バアイ</t>
    </rPh>
    <rPh sb="34" eb="36">
      <t>トウガイ</t>
    </rPh>
    <rPh sb="36" eb="38">
      <t>ホカン</t>
    </rPh>
    <rPh sb="38" eb="40">
      <t>キカン</t>
    </rPh>
    <rPh sb="49" eb="51">
      <t>サンテイ</t>
    </rPh>
    <phoneticPr fontId="2"/>
  </si>
  <si>
    <t>※50週以上は、12週ごとに
4ポイントを加算</t>
    <phoneticPr fontId="2"/>
  </si>
  <si>
    <t>週</t>
    <rPh sb="0" eb="1">
      <t>シュウ</t>
    </rPh>
    <phoneticPr fontId="2"/>
  </si>
  <si>
    <t>加算するポイント</t>
    <rPh sb="0" eb="2">
      <t>カサン</t>
    </rPh>
    <phoneticPr fontId="2"/>
  </si>
  <si>
    <t>L</t>
    <phoneticPr fontId="2"/>
  </si>
  <si>
    <t>検体の保管条件</t>
    <rPh sb="0" eb="2">
      <t>ケンタイ</t>
    </rPh>
    <rPh sb="3" eb="5">
      <t>ホカン</t>
    </rPh>
    <rPh sb="5" eb="7">
      <t>ジョウケン</t>
    </rPh>
    <phoneticPr fontId="2"/>
  </si>
  <si>
    <t>一定期間病院内で検体を保管する場合、当該保管条件についてポイントを算定すること。</t>
  </si>
  <si>
    <t>合計ポイント数</t>
    <phoneticPr fontId="2"/>
  </si>
  <si>
    <t>（A～Gの合計ポイント数：</t>
    <phoneticPr fontId="2"/>
  </si>
  <si>
    <t>（H～Lの合計ポイント数：</t>
    <phoneticPr fontId="2"/>
  </si>
  <si>
    <t>○</t>
    <phoneticPr fontId="2"/>
  </si>
  <si>
    <t>■</t>
  </si>
  <si>
    <t>□</t>
  </si>
  <si>
    <t>体外診断用医薬品　</t>
    <rPh sb="0" eb="5">
      <t>タイガイシンダンヨウ</t>
    </rPh>
    <phoneticPr fontId="2"/>
  </si>
  <si>
    <t>□</t>
    <phoneticPr fontId="2"/>
  </si>
  <si>
    <t>経費内訳書(体外診断用医薬品)</t>
    <rPh sb="0" eb="2">
      <t>ケイヒ</t>
    </rPh>
    <rPh sb="2" eb="5">
      <t>ウチワケショ</t>
    </rPh>
    <phoneticPr fontId="5"/>
  </si>
  <si>
    <t>■</t>
    <phoneticPr fontId="2"/>
  </si>
  <si>
    <t>目標とする被験者（検体）数</t>
    <rPh sb="0" eb="2">
      <t>モクヒョウ</t>
    </rPh>
    <rPh sb="5" eb="8">
      <t>ヒケンシャ</t>
    </rPh>
    <rPh sb="9" eb="11">
      <t>ケンタイ</t>
    </rPh>
    <rPh sb="12" eb="13">
      <t>スウ</t>
    </rPh>
    <phoneticPr fontId="2"/>
  </si>
  <si>
    <t>例</t>
    <phoneticPr fontId="2"/>
  </si>
  <si>
    <t>試験期間</t>
    <rPh sb="0" eb="2">
      <t>シケン</t>
    </rPh>
    <rPh sb="2" eb="4">
      <t>キカン</t>
    </rPh>
    <phoneticPr fontId="2"/>
  </si>
  <si>
    <t>内訳</t>
    <rPh sb="0" eb="2">
      <t>ウチワケ</t>
    </rPh>
    <phoneticPr fontId="2"/>
  </si>
  <si>
    <t>（研究経費ポイント表は別紙）</t>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</si>
  <si>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</si>
  <si>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</si>
  <si>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</si>
  <si>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予定症例数×５００円</t>
    <rPh sb="0" eb="2">
      <t>ヨテイ</t>
    </rPh>
    <rPh sb="2" eb="4">
      <t>ショウレイ</t>
    </rPh>
    <rPh sb="4" eb="5">
      <t>スウ</t>
    </rPh>
    <rPh sb="9" eb="10">
      <t>エン</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</si>
  <si>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</si>
  <si>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研究経費ポイント算出表H～Lの合計ポイント数</t>
    <rPh sb="0" eb="2">
      <t>ケンキュウ</t>
    </rPh>
    <rPh sb="2" eb="4">
      <t>ケイヒ</t>
    </rPh>
    <rPh sb="8" eb="11">
      <t>サンシュツヒョウ</t>
    </rPh>
    <rPh sb="15" eb="17">
      <t>ゴウケイ</t>
    </rPh>
    <rPh sb="21" eb="22">
      <t>スウ</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</si>
  <si>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</si>
  <si>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（ア）</t>
    <phoneticPr fontId="2"/>
  </si>
  <si>
    <t>運営単位</t>
    <rPh sb="0" eb="2">
      <t>ウンエイ</t>
    </rPh>
    <rPh sb="2" eb="4">
      <t>タンイ</t>
    </rPh>
    <phoneticPr fontId="2"/>
  </si>
  <si>
    <t>治験事務局の運営に必要な費用（１０，０００円／１ヶ月が初回IRB開催月より発生する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</si>
  <si>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</si>
  <si>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</si>
  <si>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</si>
  <si>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研究経費ポイント算出表
Ａ～Gの合計ポイント数</t>
    <rPh sb="16" eb="18">
      <t>ゴウケイ</t>
    </rPh>
    <phoneticPr fontId="2"/>
  </si>
  <si>
    <t>×</t>
    <phoneticPr fontId="2"/>
  </si>
  <si>
    <t>円</t>
    <rPh sb="0" eb="1">
      <t>エン</t>
    </rPh>
    <phoneticPr fontId="2"/>
  </si>
  <si>
    <t>院内CRCを
使用する</t>
    <rPh sb="0" eb="2">
      <t>インナイ</t>
    </rPh>
    <rPh sb="7" eb="9">
      <t>シヨウ</t>
    </rPh>
    <phoneticPr fontId="2"/>
  </si>
  <si>
    <t>同上</t>
    <rPh sb="0" eb="2">
      <t>ドウジョウ</t>
    </rPh>
    <phoneticPr fontId="2"/>
  </si>
  <si>
    <t>○</t>
  </si>
  <si>
    <t>SMOに委託する</t>
    <rPh sb="4" eb="6">
      <t>イタク</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</si>
  <si>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</si>
  <si>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</si>
  <si>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</si>
  <si>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</si>
  <si>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t>
    <phoneticPr fontId="2"/>
  </si>
  <si>
    <t>円（消費税別）</t>
    <rPh sb="0" eb="1">
      <t>エン</t>
    </rPh>
    <rPh sb="2" eb="5">
      <t>ショウヒゼイ</t>
    </rPh>
    <rPh sb="5" eb="6">
      <t>ベツ</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</si>
  <si>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</si>
  <si>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</si>
  <si>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</si>
  <si>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円（非課税）</t>
    <rPh sb="0" eb="1">
      <t>エン</t>
    </rPh>
    <rPh sb="2" eb="5">
      <t>ヒカゼイ</t>
    </rPh>
    <phoneticPr fontId="2"/>
  </si>
  <si>
    <t>・実施時金額［（ウ）×1/4］</t>
    <rPh sb="1" eb="3">
      <t>ジッシ</t>
    </rPh>
    <rPh sb="3" eb="4">
      <t>ジ</t>
    </rPh>
    <rPh sb="4" eb="6">
      <t>キンガク</t>
    </rPh>
    <phoneticPr fontId="2"/>
  </si>
  <si>
    <t>・実施時金額</t>
    <rPh sb="1" eb="3">
      <t>ジッシ</t>
    </rPh>
    <rPh sb="3" eb="4">
      <t>ジ</t>
    </rPh>
    <rPh sb="4" eb="6">
      <t>キンガク</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</si>
  <si>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</si>
  <si>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・実施時金額</t>
    <rPh sb="1" eb="4">
      <t>ジッシジ</t>
    </rPh>
    <rPh sb="4" eb="6">
      <t>キンガク</t>
    </rPh>
    <phoneticPr fontId="2"/>
  </si>
  <si>
    <t>スライド枚数</t>
    <rPh sb="4" eb="6">
      <t>マイスウ</t>
    </rPh>
    <phoneticPr fontId="2"/>
  </si>
  <si>
    <t>枚</t>
    <rPh sb="0" eb="1">
      <t>マイ</t>
    </rPh>
    <phoneticPr fontId="2"/>
  </si>
  <si>
    <t>YC書式530</t>
    <phoneticPr fontId="2"/>
  </si>
  <si>
    <t>YC書式532</t>
    <rPh sb="2" eb="4">
      <t>ショシキ</t>
    </rPh>
    <phoneticPr fontId="2"/>
  </si>
  <si>
    <t>（１）スクリーニング経費</t>
    <rPh sb="10" eb="12">
      <t>ケイヒ</t>
    </rPh>
    <phoneticPr fontId="2"/>
  </si>
  <si>
    <t>（２）審査費用</t>
    <rPh sb="3" eb="5">
      <t>シンサ</t>
    </rPh>
    <rPh sb="5" eb="7">
      <t>ヒヨウ</t>
    </rPh>
    <phoneticPr fontId="2"/>
  </si>
  <si>
    <t>（３）検査管理経費</t>
    <rPh sb="3" eb="5">
      <t>ケンサ</t>
    </rPh>
    <rPh sb="5" eb="7">
      <t>カンリ</t>
    </rPh>
    <rPh sb="7" eb="9">
      <t>ケイヒ</t>
    </rPh>
    <phoneticPr fontId="2"/>
  </si>
  <si>
    <t>（４）管理費</t>
    <rPh sb="3" eb="5">
      <t>カンリ</t>
    </rPh>
    <phoneticPr fontId="2"/>
  </si>
  <si>
    <t>｛（１）＋（２）＋（３）｝×１０％</t>
    <phoneticPr fontId="2"/>
  </si>
  <si>
    <t>研究経費　Ⅰ　　小計　（１）</t>
    <rPh sb="0" eb="2">
      <t>ケンキュウ</t>
    </rPh>
    <rPh sb="2" eb="4">
      <t>ケイヒ</t>
    </rPh>
    <rPh sb="8" eb="10">
      <t>ショウケイ</t>
    </rPh>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</si>
  <si>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</si>
  <si>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</si>
  <si>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</si>
  <si>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</si>
  <si>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</si>
  <si>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</si>
  <si>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</si>
  <si>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</si>
  <si>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</si>
  <si>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</si>
  <si>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</si>
  <si>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r>
      <t>５　脱落</t>
    </r>
    <r>
      <rPr>
        <sz val="11"/>
        <rFont val="ＭＳ Ｐゴシック"/>
        <family val="3"/>
        <charset val="128"/>
        <scheme val="minor"/>
      </rPr>
      <t>症例経費（症例脱落にかかる経費／１症例当り）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</si>
  <si>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</si>
  <si>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（イ）運営単位合計（１ヶ月当り）</t>
    <rPh sb="3" eb="5">
      <t>ウンエイ</t>
    </rPh>
    <rPh sb="5" eb="7">
      <t>タンイ</t>
    </rPh>
    <rPh sb="7" eb="9">
      <t>ゴウケイ</t>
    </rPh>
    <rPh sb="12" eb="13">
      <t>ゲツ</t>
    </rPh>
    <rPh sb="13" eb="14">
      <t>ア</t>
    </rPh>
    <phoneticPr fontId="2"/>
  </si>
  <si>
    <t>７　ＧＣＰ適合性調査対応費（規制当局の査察にかかる経費／１日当り）</t>
    <rPh sb="5" eb="8">
      <t>テキゴウセイ</t>
    </rPh>
    <rPh sb="8" eb="10">
      <t>チョウサ</t>
    </rPh>
    <rPh sb="10" eb="12">
      <t>タイオウ</t>
    </rPh>
    <rPh sb="12" eb="13">
      <t>ヒ</t>
    </rPh>
    <rPh sb="14" eb="16">
      <t>キセイ</t>
    </rPh>
    <rPh sb="16" eb="18">
      <t>トウキョク</t>
    </rPh>
    <rPh sb="19" eb="21">
      <t>ササツ</t>
    </rPh>
    <rPh sb="25" eb="27">
      <t>ケイヒ</t>
    </rPh>
    <rPh sb="29" eb="30">
      <t>ニチ</t>
    </rPh>
    <rPh sb="30" eb="31">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</si>
  <si>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</si>
  <si>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</si>
  <si>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t xml:space="preserve">　　 </t>
    <phoneticPr fontId="2"/>
  </si>
  <si>
    <t>運営単位合計（試験期間全体）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</si>
</sst>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目標とする被験者数&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0"/>
      <name val="ＭＳ Ｐゴシック"/>
      <family val="2"/>
      <charset val="128"/>
      <scheme val="minor"/>
    </font>
    <font>
      <b/>
      <sz val="11"/>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25">
    <xf numFmtId="0" fontId="0" fillId="0" borderId="0" xfId="0">
      <alignment vertical="center"/>
    </xf>
    <xf numFmtId="0" fontId="0" fillId="0" borderId="0" xfId="0" applyAlignment="1">
      <alignment horizontal="center" vertical="center"/>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0" xfId="2" applyAlignment="1">
      <alignment horizontal="left" vertical="center"/>
    </xf>
    <xf numFmtId="0" fontId="0" fillId="0" borderId="1" xfId="0" applyBorder="1">
      <alignment vertical="center"/>
    </xf>
    <xf numFmtId="38" fontId="0" fillId="0" borderId="0" xfId="1" applyFont="1">
      <alignment vertical="center"/>
    </xf>
    <xf numFmtId="0" fontId="9" fillId="0" borderId="0" xfId="0" applyFont="1" applyAlignment="1">
      <alignment horizontal="right" vertical="center"/>
    </xf>
    <xf numFmtId="0" fontId="3" fillId="0" borderId="3" xfId="2" applyBorder="1" applyAlignment="1">
      <alignment horizontal="center" vertical="center" wrapText="1"/>
    </xf>
    <xf numFmtId="0" fontId="3" fillId="0" borderId="0" xfId="2" applyAlignment="1">
      <alignment horizontal="left" vertical="center" wrapText="1"/>
    </xf>
    <xf numFmtId="0" fontId="11" fillId="5" borderId="3" xfId="0" applyFont="1" applyFill="1" applyBorder="1" applyProtection="1">
      <alignment vertical="center"/>
      <protection locked="0"/>
    </xf>
    <xf numFmtId="0" fontId="13" fillId="0" borderId="0" xfId="0" applyFont="1" applyAlignment="1">
      <alignment vertical="top"/>
    </xf>
    <xf numFmtId="0" fontId="3" fillId="4" borderId="3"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wrapText="1"/>
    </xf>
    <xf numFmtId="0" fontId="3" fillId="0" borderId="3" xfId="2"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4" fillId="0" borderId="18" xfId="2" applyFont="1" applyBorder="1" applyAlignment="1">
      <alignment horizontal="center" vertical="center" wrapText="1"/>
    </xf>
    <xf numFmtId="0" fontId="3" fillId="4" borderId="15" xfId="2" applyFill="1" applyBorder="1" applyAlignment="1">
      <alignment horizontal="center" vertical="center" wrapText="1"/>
    </xf>
    <xf numFmtId="0" fontId="3" fillId="2" borderId="18" xfId="2" applyFill="1" applyBorder="1" applyAlignment="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ill="1" applyBorder="1" applyAlignment="1" applyProtection="1">
      <alignment vertical="center"/>
      <protection locked="0"/>
    </xf>
    <xf numFmtId="0" fontId="15" fillId="0" borderId="3" xfId="0" applyFont="1" applyBorder="1" applyAlignment="1">
      <alignment vertical="center" wrapText="1"/>
    </xf>
    <xf numFmtId="0" fontId="16" fillId="0" borderId="3" xfId="0" applyFont="1" applyBorder="1" applyAlignment="1">
      <alignment vertical="center" wrapText="1"/>
    </xf>
    <xf numFmtId="0" fontId="3" fillId="0" borderId="3" xfId="2" applyBorder="1" applyAlignment="1">
      <alignment horizontal="center" vertical="center"/>
    </xf>
    <xf numFmtId="0" fontId="13" fillId="4" borderId="2" xfId="0" applyFont="1" applyFill="1" applyBorder="1">
      <alignment vertical="center"/>
    </xf>
    <xf numFmtId="0" fontId="10" fillId="5" borderId="15" xfId="2" applyFont="1" applyFill="1" applyBorder="1" applyAlignment="1" applyProtection="1">
      <alignment horizontal="center" vertical="center" wrapText="1"/>
      <protection locked="0"/>
    </xf>
    <xf numFmtId="0" fontId="11" fillId="0" borderId="0" xfId="0" applyFont="1">
      <alignment vertical="center"/>
    </xf>
    <xf numFmtId="0" fontId="11" fillId="5" borderId="1" xfId="0" applyFont="1" applyFill="1" applyBorder="1" applyProtection="1">
      <alignment vertical="center"/>
      <protection locked="0"/>
    </xf>
    <xf numFmtId="0" fontId="17" fillId="0" borderId="1" xfId="0" applyFont="1" applyBorder="1" applyAlignment="1">
      <alignment horizontal="right" vertical="center"/>
    </xf>
    <xf numFmtId="0" fontId="11" fillId="0" borderId="1" xfId="0" applyFont="1" applyBorder="1">
      <alignment vertical="center"/>
    </xf>
    <xf numFmtId="0" fontId="3" fillId="7" borderId="3" xfId="2" applyFill="1" applyBorder="1" applyAlignment="1">
      <alignment horizontal="center" vertical="center"/>
    </xf>
    <xf numFmtId="0" fontId="18" fillId="0" borderId="0" xfId="0" applyFont="1" applyAlignment="1">
      <alignment vertical="top"/>
    </xf>
    <xf numFmtId="0" fontId="3" fillId="0" borderId="0" xfId="2" applyAlignment="1">
      <alignment horizontal="center" vertical="center" wrapText="1"/>
    </xf>
    <xf numFmtId="0" fontId="13" fillId="0" borderId="2" xfId="0" applyFont="1" applyBorder="1">
      <alignment vertical="center"/>
    </xf>
    <xf numFmtId="0" fontId="13" fillId="0" borderId="0" xfId="0" applyFont="1" applyAlignment="1">
      <alignment horizontal="left" vertical="center"/>
    </xf>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5" xfId="0" applyFont="1" applyBorder="1" applyAlignment="1">
      <alignment horizontal="left" vertical="center"/>
    </xf>
    <xf numFmtId="0" fontId="19" fillId="0" borderId="0" xfId="0" applyFont="1" applyAlignment="1">
      <alignment horizontal="left" vertical="center" wrapText="1"/>
    </xf>
    <xf numFmtId="0" fontId="19" fillId="0" borderId="4" xfId="0" applyFont="1" applyBorder="1" applyAlignment="1">
      <alignment horizontal="left" vertical="center"/>
    </xf>
    <xf numFmtId="0" fontId="19" fillId="0" borderId="4" xfId="0" applyFont="1" applyBorder="1" applyAlignment="1">
      <alignment horizontal="left" vertical="center" wrapText="1"/>
    </xf>
    <xf numFmtId="0" fontId="3" fillId="5" borderId="2" xfId="2" applyFill="1" applyBorder="1" applyAlignment="1">
      <alignment vertical="center"/>
    </xf>
    <xf numFmtId="0" fontId="3" fillId="7" borderId="3" xfId="2" applyFill="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9" fillId="0" borderId="1" xfId="0" applyFont="1" applyBorder="1" applyAlignment="1">
      <alignment horizontal="right" vertical="center"/>
    </xf>
    <xf numFmtId="0" fontId="12" fillId="0" borderId="1" xfId="0" applyFont="1" applyBorder="1" applyAlignment="1">
      <alignment horizontal="right" vertical="center"/>
    </xf>
    <xf numFmtId="0" fontId="3" fillId="6" borderId="3" xfId="2" applyFill="1" applyBorder="1" applyAlignment="1">
      <alignment horizontal="center" vertical="center" wrapText="1"/>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3" fillId="0" borderId="4" xfId="2" applyBorder="1" applyAlignment="1">
      <alignment horizontal="right" vertical="center"/>
    </xf>
    <xf numFmtId="0" fontId="3" fillId="0" borderId="2" xfId="2" applyBorder="1" applyAlignment="1">
      <alignment horizontal="right" vertical="center"/>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3" fillId="0" borderId="3" xfId="2"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10" fillId="0" borderId="4"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0" fillId="4" borderId="4" xfId="2" applyFont="1" applyFill="1" applyBorder="1" applyAlignment="1">
      <alignment horizontal="left" vertical="center" wrapText="1"/>
    </xf>
    <xf numFmtId="0" fontId="10" fillId="4" borderId="2"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3" fillId="7" borderId="3" xfId="2" applyFill="1" applyBorder="1" applyAlignment="1">
      <alignment horizontal="center" vertical="center" wrapText="1"/>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13" fillId="7" borderId="4" xfId="0" applyFont="1" applyFill="1" applyBorder="1" applyAlignment="1">
      <alignment horizontal="left" vertical="center"/>
    </xf>
    <xf numFmtId="0" fontId="13" fillId="7" borderId="2" xfId="0" applyFont="1" applyFill="1" applyBorder="1" applyAlignment="1">
      <alignment horizontal="left" vertical="center"/>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14" fillId="2" borderId="19"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13" fillId="6" borderId="2" xfId="0" applyFont="1" applyFill="1" applyBorder="1" applyAlignment="1">
      <alignment horizontal="center" vertical="center"/>
    </xf>
    <xf numFmtId="0" fontId="13" fillId="0" borderId="0" xfId="0" applyFont="1">
      <alignment vertical="center"/>
    </xf>
    <xf numFmtId="0" fontId="0" fillId="0" borderId="0" xfId="0">
      <alignment vertical="center"/>
    </xf>
    <xf numFmtId="0" fontId="8" fillId="5" borderId="2" xfId="0" applyFont="1" applyFill="1" applyBorder="1" applyAlignment="1">
      <alignment horizontal="left" vertical="center"/>
    </xf>
    <xf numFmtId="0" fontId="8" fillId="5" borderId="5" xfId="0" applyFont="1" applyFill="1" applyBorder="1" applyAlignment="1">
      <alignment horizontal="left" vertical="center"/>
    </xf>
    <xf numFmtId="3" fontId="12" fillId="0" borderId="1" xfId="0" applyNumberFormat="1" applyFont="1" applyBorder="1" applyAlignment="1">
      <alignment horizontal="right" vertical="center"/>
    </xf>
    <xf numFmtId="0" fontId="12" fillId="0" borderId="1" xfId="0" applyFont="1" applyBorder="1" applyAlignment="1">
      <alignment horizontal="right"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38" fontId="0" fillId="4" borderId="3" xfId="1" applyFont="1"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38" fontId="0" fillId="0" borderId="3" xfId="1" applyFont="1" applyFill="1" applyBorder="1" applyAlignment="1">
      <alignment horizontal="center" vertical="center"/>
    </xf>
    <xf numFmtId="3" fontId="0" fillId="4" borderId="3" xfId="0" applyNumberFormat="1" applyFill="1" applyBorder="1" applyAlignment="1">
      <alignment horizontal="center" vertical="center"/>
    </xf>
    <xf numFmtId="0" fontId="11" fillId="0" borderId="3"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center" vertical="center"/>
      <protection locked="0"/>
    </xf>
    <xf numFmtId="0" fontId="3" fillId="5" borderId="2"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0" fillId="5" borderId="2" xfId="0" applyFill="1" applyBorder="1" applyAlignment="1">
      <alignment horizontal="left" vertical="center"/>
    </xf>
    <xf numFmtId="0" fontId="0" fillId="5" borderId="5" xfId="0" applyFill="1" applyBorder="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0" fillId="5" borderId="4" xfId="2" applyFont="1" applyFill="1" applyBorder="1" applyAlignment="1" applyProtection="1">
      <alignment horizontal="left" vertical="center" wrapText="1"/>
      <protection locked="0"/>
    </xf>
    <xf numFmtId="0" fontId="10" fillId="5" borderId="2" xfId="2" applyFont="1" applyFill="1" applyBorder="1" applyAlignment="1" applyProtection="1">
      <alignment horizontal="left" vertical="center" wrapText="1"/>
      <protection locked="0"/>
    </xf>
    <xf numFmtId="0" fontId="10" fillId="5" borderId="5" xfId="2" applyFont="1" applyFill="1" applyBorder="1" applyAlignment="1" applyProtection="1">
      <alignment horizontal="left" vertical="center" wrapText="1"/>
      <protection locked="0"/>
    </xf>
    <xf numFmtId="3" fontId="17" fillId="4" borderId="1" xfId="0" applyNumberFormat="1" applyFont="1" applyFill="1" applyBorder="1" applyAlignment="1">
      <alignment horizontal="right" vertical="center"/>
    </xf>
    <xf numFmtId="0" fontId="17" fillId="4" borderId="1" xfId="0" applyFont="1" applyFill="1" applyBorder="1" applyAlignment="1">
      <alignment horizontal="right" vertical="center"/>
    </xf>
    <xf numFmtId="0" fontId="0" fillId="0" borderId="0" xfId="0" applyAlignment="1">
      <alignment horizontal="center" vertical="center"/>
    </xf>
    <xf numFmtId="0" fontId="20" fillId="0" borderId="3" xfId="0" applyFont="1" applyBorder="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horizontal="left" vertical="center" indent="1"/>
    </xf>
    <xf numFmtId="0" fontId="11" fillId="6" borderId="3" xfId="0" applyFont="1" applyFill="1" applyBorder="1" applyAlignment="1">
      <alignment horizontal="left" vertical="center"/>
    </xf>
    <xf numFmtId="0" fontId="21" fillId="6" borderId="4" xfId="0" applyFont="1" applyFill="1" applyBorder="1" applyAlignment="1">
      <alignment horizontal="center" vertical="center"/>
    </xf>
    <xf numFmtId="0" fontId="21" fillId="6" borderId="2" xfId="0" applyFont="1" applyFill="1" applyBorder="1" applyAlignment="1">
      <alignment horizontal="center" vertical="center"/>
    </xf>
    <xf numFmtId="0" fontId="11" fillId="4" borderId="2" xfId="0" applyFont="1" applyFill="1" applyBorder="1">
      <alignment vertical="center"/>
    </xf>
    <xf numFmtId="176" fontId="22" fillId="6" borderId="2" xfId="0" applyNumberFormat="1" applyFont="1" applyFill="1" applyBorder="1" applyAlignment="1">
      <alignment horizontal="center" vertical="center"/>
    </xf>
    <xf numFmtId="176" fontId="22" fillId="6" borderId="5" xfId="0" applyNumberFormat="1" applyFont="1" applyFill="1" applyBorder="1" applyAlignment="1">
      <alignment horizontal="center" vertical="center"/>
    </xf>
    <xf numFmtId="0" fontId="11" fillId="0" borderId="3" xfId="0" applyFont="1" applyBorder="1" applyAlignment="1">
      <alignment horizontal="left" vertical="center" wrapText="1"/>
    </xf>
    <xf numFmtId="0" fontId="11" fillId="7" borderId="3" xfId="0" applyFont="1" applyFill="1" applyBorder="1" applyAlignment="1">
      <alignment horizontal="left" vertical="center"/>
    </xf>
    <xf numFmtId="0" fontId="11" fillId="7" borderId="4"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0" borderId="2" xfId="0" applyFont="1" applyBorder="1" applyAlignment="1">
      <alignmen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vertical="center" wrapText="1"/>
    </xf>
    <xf numFmtId="38" fontId="11" fillId="4" borderId="3" xfId="1" applyFont="1" applyFill="1" applyBorder="1" applyAlignment="1">
      <alignment horizontal="center" vertical="center"/>
    </xf>
    <xf numFmtId="0" fontId="11" fillId="5" borderId="12" xfId="0" applyFont="1" applyFill="1" applyBorder="1" applyAlignment="1" applyProtection="1">
      <alignment horizontal="center" vertical="center" wrapText="1"/>
      <protection locked="0"/>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10" xfId="0" applyFont="1" applyBorder="1" applyAlignment="1">
      <alignment horizontal="left" vertical="center" wrapText="1"/>
    </xf>
    <xf numFmtId="0" fontId="11" fillId="7" borderId="4"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5" borderId="3" xfId="0" applyFont="1" applyFill="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38" fontId="11" fillId="4" borderId="3"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11" fillId="0" borderId="0" xfId="0" applyFont="1">
      <alignment vertical="center"/>
    </xf>
    <xf numFmtId="38" fontId="17" fillId="4" borderId="1" xfId="1" applyFont="1" applyFill="1" applyBorder="1" applyAlignment="1">
      <alignment horizontal="right" vertical="center"/>
    </xf>
    <xf numFmtId="38" fontId="17" fillId="0" borderId="1" xfId="1" applyFont="1" applyFill="1" applyBorder="1" applyAlignment="1">
      <alignment horizontal="right" vertical="center"/>
    </xf>
    <xf numFmtId="0" fontId="17" fillId="0" borderId="0" xfId="0" applyFont="1" applyAlignment="1">
      <alignment horizontal="right" vertical="center"/>
    </xf>
    <xf numFmtId="3" fontId="17" fillId="0" borderId="1" xfId="0" applyNumberFormat="1" applyFont="1" applyBorder="1" applyAlignment="1">
      <alignment horizontal="right" vertical="center"/>
    </xf>
    <xf numFmtId="0" fontId="17" fillId="0" borderId="1" xfId="0" applyFont="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23</xdr:row>
      <xdr:rowOff>105833</xdr:rowOff>
    </xdr:from>
    <xdr:to>
      <xdr:col>36</xdr:col>
      <xdr:colOff>508000</xdr:colOff>
      <xdr:row>24</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workbookViewId="0">
      <selection activeCell="B12" sqref="B12"/>
    </sheetView>
  </sheetViews>
  <sheetFormatPr defaultRowHeight="13" x14ac:dyDescent="0.2"/>
  <cols>
    <col min="2" max="2" width="81.36328125" customWidth="1"/>
  </cols>
  <sheetData>
    <row r="2" spans="2:2" ht="16.5" x14ac:dyDescent="0.2">
      <c r="B2" s="35" t="s">
        <v>0</v>
      </c>
    </row>
    <row r="3" spans="2:2" ht="16.5" x14ac:dyDescent="0.2">
      <c r="B3" s="36" t="s">
        <v>1</v>
      </c>
    </row>
    <row r="4" spans="2:2" ht="33" x14ac:dyDescent="0.2">
      <c r="B4" s="36" t="s">
        <v>2</v>
      </c>
    </row>
    <row r="5" spans="2:2" ht="16.5" x14ac:dyDescent="0.2">
      <c r="B5" s="36" t="s">
        <v>3</v>
      </c>
    </row>
    <row r="6" spans="2:2" ht="16.5" x14ac:dyDescent="0.2">
      <c r="B6" s="36" t="s">
        <v>4</v>
      </c>
    </row>
    <row r="7" spans="2:2" ht="49.5" x14ac:dyDescent="0.2">
      <c r="B7" s="36" t="s">
        <v>5</v>
      </c>
    </row>
    <row r="8" spans="2:2" ht="49.5" x14ac:dyDescent="0.2">
      <c r="B8" s="36" t="s">
        <v>6</v>
      </c>
    </row>
    <row r="9" spans="2:2" ht="16.5" x14ac:dyDescent="0.2">
      <c r="B9" s="36" t="s">
        <v>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7"/>
  <sheetViews>
    <sheetView zoomScale="85" zoomScaleNormal="85" zoomScaleSheetLayoutView="70" workbookViewId="0"/>
  </sheetViews>
  <sheetFormatPr defaultColWidth="3.6328125" defaultRowHeight="20.149999999999999" customHeight="1" x14ac:dyDescent="0.2"/>
  <cols>
    <col min="1" max="1" width="3.1796875" style="46" bestFit="1" customWidth="1"/>
    <col min="2" max="2" width="4.08984375" style="13" customWidth="1"/>
    <col min="3" max="7" width="4.08984375" style="46" customWidth="1"/>
    <col min="8" max="8" width="4.08984375" style="3" bestFit="1" customWidth="1"/>
    <col min="9" max="9" width="3.453125" style="3" customWidth="1"/>
    <col min="10" max="10" width="3.6328125" style="3" customWidth="1"/>
    <col min="11" max="11" width="4.6328125" style="3" customWidth="1"/>
    <col min="12" max="16" width="3.6328125" style="3" customWidth="1"/>
    <col min="17" max="18" width="2.08984375" style="3" customWidth="1"/>
    <col min="19" max="19" width="4.6328125" style="3" customWidth="1"/>
    <col min="20" max="20" width="3.6328125" style="3" customWidth="1"/>
    <col min="21" max="22" width="2.08984375" style="3" customWidth="1"/>
    <col min="23" max="25" width="3.6328125" style="3" customWidth="1"/>
    <col min="26" max="27" width="2.08984375" style="3" customWidth="1"/>
    <col min="28" max="28" width="4.6328125" style="3" customWidth="1"/>
    <col min="29" max="29" width="3.6328125" style="3" customWidth="1"/>
    <col min="30" max="30" width="4.6328125" style="3" customWidth="1"/>
    <col min="31" max="31" width="172.08984375" style="3" customWidth="1"/>
    <col min="32" max="34" width="3.6328125" style="3"/>
    <col min="35" max="35" width="3.6328125" style="3" customWidth="1"/>
    <col min="36" max="261" width="3.6328125" style="3"/>
    <col min="262" max="262" width="3.1796875" style="3" bestFit="1" customWidth="1"/>
    <col min="263" max="268" width="3.6328125" style="3" customWidth="1"/>
    <col min="269" max="269" width="3" style="3" bestFit="1" customWidth="1"/>
    <col min="270" max="284" width="3.6328125" style="3" customWidth="1"/>
    <col min="285" max="285" width="4.6328125" style="3" customWidth="1"/>
    <col min="286" max="517" width="3.6328125" style="3"/>
    <col min="518" max="518" width="3.1796875" style="3" bestFit="1" customWidth="1"/>
    <col min="519" max="524" width="3.6328125" style="3" customWidth="1"/>
    <col min="525" max="525" width="3" style="3" bestFit="1" customWidth="1"/>
    <col min="526" max="540" width="3.6328125" style="3" customWidth="1"/>
    <col min="541" max="541" width="4.6328125" style="3" customWidth="1"/>
    <col min="542" max="773" width="3.6328125" style="3"/>
    <col min="774" max="774" width="3.1796875" style="3" bestFit="1" customWidth="1"/>
    <col min="775" max="780" width="3.6328125" style="3" customWidth="1"/>
    <col min="781" max="781" width="3" style="3" bestFit="1" customWidth="1"/>
    <col min="782" max="796" width="3.6328125" style="3" customWidth="1"/>
    <col min="797" max="797" width="4.6328125" style="3" customWidth="1"/>
    <col min="798" max="1029" width="3.6328125" style="3"/>
    <col min="1030" max="1030" width="3.1796875" style="3" bestFit="1" customWidth="1"/>
    <col min="1031" max="1036" width="3.6328125" style="3" customWidth="1"/>
    <col min="1037" max="1037" width="3" style="3" bestFit="1" customWidth="1"/>
    <col min="1038" max="1052" width="3.6328125" style="3" customWidth="1"/>
    <col min="1053" max="1053" width="4.6328125" style="3" customWidth="1"/>
    <col min="1054" max="1285" width="3.6328125" style="3"/>
    <col min="1286" max="1286" width="3.1796875" style="3" bestFit="1" customWidth="1"/>
    <col min="1287" max="1292" width="3.6328125" style="3" customWidth="1"/>
    <col min="1293" max="1293" width="3" style="3" bestFit="1" customWidth="1"/>
    <col min="1294" max="1308" width="3.6328125" style="3" customWidth="1"/>
    <col min="1309" max="1309" width="4.6328125" style="3" customWidth="1"/>
    <col min="1310" max="1541" width="3.6328125" style="3"/>
    <col min="1542" max="1542" width="3.1796875" style="3" bestFit="1" customWidth="1"/>
    <col min="1543" max="1548" width="3.6328125" style="3" customWidth="1"/>
    <col min="1549" max="1549" width="3" style="3" bestFit="1" customWidth="1"/>
    <col min="1550" max="1564" width="3.6328125" style="3" customWidth="1"/>
    <col min="1565" max="1565" width="4.6328125" style="3" customWidth="1"/>
    <col min="1566" max="1797" width="3.6328125" style="3"/>
    <col min="1798" max="1798" width="3.1796875" style="3" bestFit="1" customWidth="1"/>
    <col min="1799" max="1804" width="3.6328125" style="3" customWidth="1"/>
    <col min="1805" max="1805" width="3" style="3" bestFit="1" customWidth="1"/>
    <col min="1806" max="1820" width="3.6328125" style="3" customWidth="1"/>
    <col min="1821" max="1821" width="4.6328125" style="3" customWidth="1"/>
    <col min="1822" max="2053" width="3.6328125" style="3"/>
    <col min="2054" max="2054" width="3.1796875" style="3" bestFit="1" customWidth="1"/>
    <col min="2055" max="2060" width="3.6328125" style="3" customWidth="1"/>
    <col min="2061" max="2061" width="3" style="3" bestFit="1" customWidth="1"/>
    <col min="2062" max="2076" width="3.6328125" style="3" customWidth="1"/>
    <col min="2077" max="2077" width="4.6328125" style="3" customWidth="1"/>
    <col min="2078" max="2309" width="3.6328125" style="3"/>
    <col min="2310" max="2310" width="3.1796875" style="3" bestFit="1" customWidth="1"/>
    <col min="2311" max="2316" width="3.6328125" style="3" customWidth="1"/>
    <col min="2317" max="2317" width="3" style="3" bestFit="1" customWidth="1"/>
    <col min="2318" max="2332" width="3.6328125" style="3" customWidth="1"/>
    <col min="2333" max="2333" width="4.6328125" style="3" customWidth="1"/>
    <col min="2334" max="2565" width="3.6328125" style="3"/>
    <col min="2566" max="2566" width="3.1796875" style="3" bestFit="1" customWidth="1"/>
    <col min="2567" max="2572" width="3.6328125" style="3" customWidth="1"/>
    <col min="2573" max="2573" width="3" style="3" bestFit="1" customWidth="1"/>
    <col min="2574" max="2588" width="3.6328125" style="3" customWidth="1"/>
    <col min="2589" max="2589" width="4.6328125" style="3" customWidth="1"/>
    <col min="2590" max="2821" width="3.6328125" style="3"/>
    <col min="2822" max="2822" width="3.1796875" style="3" bestFit="1" customWidth="1"/>
    <col min="2823" max="2828" width="3.6328125" style="3" customWidth="1"/>
    <col min="2829" max="2829" width="3" style="3" bestFit="1" customWidth="1"/>
    <col min="2830" max="2844" width="3.6328125" style="3" customWidth="1"/>
    <col min="2845" max="2845" width="4.6328125" style="3" customWidth="1"/>
    <col min="2846" max="3077" width="3.6328125" style="3"/>
    <col min="3078" max="3078" width="3.1796875" style="3" bestFit="1" customWidth="1"/>
    <col min="3079" max="3084" width="3.6328125" style="3" customWidth="1"/>
    <col min="3085" max="3085" width="3" style="3" bestFit="1" customWidth="1"/>
    <col min="3086" max="3100" width="3.6328125" style="3" customWidth="1"/>
    <col min="3101" max="3101" width="4.6328125" style="3" customWidth="1"/>
    <col min="3102" max="3333" width="3.6328125" style="3"/>
    <col min="3334" max="3334" width="3.1796875" style="3" bestFit="1" customWidth="1"/>
    <col min="3335" max="3340" width="3.6328125" style="3" customWidth="1"/>
    <col min="3341" max="3341" width="3" style="3" bestFit="1" customWidth="1"/>
    <col min="3342" max="3356" width="3.6328125" style="3" customWidth="1"/>
    <col min="3357" max="3357" width="4.6328125" style="3" customWidth="1"/>
    <col min="3358" max="3589" width="3.6328125" style="3"/>
    <col min="3590" max="3590" width="3.1796875" style="3" bestFit="1" customWidth="1"/>
    <col min="3591" max="3596" width="3.6328125" style="3" customWidth="1"/>
    <col min="3597" max="3597" width="3" style="3" bestFit="1" customWidth="1"/>
    <col min="3598" max="3612" width="3.6328125" style="3" customWidth="1"/>
    <col min="3613" max="3613" width="4.6328125" style="3" customWidth="1"/>
    <col min="3614" max="3845" width="3.6328125" style="3"/>
    <col min="3846" max="3846" width="3.1796875" style="3" bestFit="1" customWidth="1"/>
    <col min="3847" max="3852" width="3.6328125" style="3" customWidth="1"/>
    <col min="3853" max="3853" width="3" style="3" bestFit="1" customWidth="1"/>
    <col min="3854" max="3868" width="3.6328125" style="3" customWidth="1"/>
    <col min="3869" max="3869" width="4.6328125" style="3" customWidth="1"/>
    <col min="3870" max="4101" width="3.6328125" style="3"/>
    <col min="4102" max="4102" width="3.1796875" style="3" bestFit="1" customWidth="1"/>
    <col min="4103" max="4108" width="3.6328125" style="3" customWidth="1"/>
    <col min="4109" max="4109" width="3" style="3" bestFit="1" customWidth="1"/>
    <col min="4110" max="4124" width="3.6328125" style="3" customWidth="1"/>
    <col min="4125" max="4125" width="4.6328125" style="3" customWidth="1"/>
    <col min="4126" max="4357" width="3.6328125" style="3"/>
    <col min="4358" max="4358" width="3.1796875" style="3" bestFit="1" customWidth="1"/>
    <col min="4359" max="4364" width="3.6328125" style="3" customWidth="1"/>
    <col min="4365" max="4365" width="3" style="3" bestFit="1" customWidth="1"/>
    <col min="4366" max="4380" width="3.6328125" style="3" customWidth="1"/>
    <col min="4381" max="4381" width="4.6328125" style="3" customWidth="1"/>
    <col min="4382" max="4613" width="3.6328125" style="3"/>
    <col min="4614" max="4614" width="3.1796875" style="3" bestFit="1" customWidth="1"/>
    <col min="4615" max="4620" width="3.6328125" style="3" customWidth="1"/>
    <col min="4621" max="4621" width="3" style="3" bestFit="1" customWidth="1"/>
    <col min="4622" max="4636" width="3.6328125" style="3" customWidth="1"/>
    <col min="4637" max="4637" width="4.6328125" style="3" customWidth="1"/>
    <col min="4638" max="4869" width="3.6328125" style="3"/>
    <col min="4870" max="4870" width="3.1796875" style="3" bestFit="1" customWidth="1"/>
    <col min="4871" max="4876" width="3.6328125" style="3" customWidth="1"/>
    <col min="4877" max="4877" width="3" style="3" bestFit="1" customWidth="1"/>
    <col min="4878" max="4892" width="3.6328125" style="3" customWidth="1"/>
    <col min="4893" max="4893" width="4.6328125" style="3" customWidth="1"/>
    <col min="4894" max="5125" width="3.6328125" style="3"/>
    <col min="5126" max="5126" width="3.1796875" style="3" bestFit="1" customWidth="1"/>
    <col min="5127" max="5132" width="3.6328125" style="3" customWidth="1"/>
    <col min="5133" max="5133" width="3" style="3" bestFit="1" customWidth="1"/>
    <col min="5134" max="5148" width="3.6328125" style="3" customWidth="1"/>
    <col min="5149" max="5149" width="4.6328125" style="3" customWidth="1"/>
    <col min="5150" max="5381" width="3.6328125" style="3"/>
    <col min="5382" max="5382" width="3.1796875" style="3" bestFit="1" customWidth="1"/>
    <col min="5383" max="5388" width="3.6328125" style="3" customWidth="1"/>
    <col min="5389" max="5389" width="3" style="3" bestFit="1" customWidth="1"/>
    <col min="5390" max="5404" width="3.6328125" style="3" customWidth="1"/>
    <col min="5405" max="5405" width="4.6328125" style="3" customWidth="1"/>
    <col min="5406" max="5637" width="3.6328125" style="3"/>
    <col min="5638" max="5638" width="3.1796875" style="3" bestFit="1" customWidth="1"/>
    <col min="5639" max="5644" width="3.6328125" style="3" customWidth="1"/>
    <col min="5645" max="5645" width="3" style="3" bestFit="1" customWidth="1"/>
    <col min="5646" max="5660" width="3.6328125" style="3" customWidth="1"/>
    <col min="5661" max="5661" width="4.6328125" style="3" customWidth="1"/>
    <col min="5662" max="5893" width="3.6328125" style="3"/>
    <col min="5894" max="5894" width="3.1796875" style="3" bestFit="1" customWidth="1"/>
    <col min="5895" max="5900" width="3.6328125" style="3" customWidth="1"/>
    <col min="5901" max="5901" width="3" style="3" bestFit="1" customWidth="1"/>
    <col min="5902" max="5916" width="3.6328125" style="3" customWidth="1"/>
    <col min="5917" max="5917" width="4.6328125" style="3" customWidth="1"/>
    <col min="5918" max="6149" width="3.6328125" style="3"/>
    <col min="6150" max="6150" width="3.1796875" style="3" bestFit="1" customWidth="1"/>
    <col min="6151" max="6156" width="3.6328125" style="3" customWidth="1"/>
    <col min="6157" max="6157" width="3" style="3" bestFit="1" customWidth="1"/>
    <col min="6158" max="6172" width="3.6328125" style="3" customWidth="1"/>
    <col min="6173" max="6173" width="4.6328125" style="3" customWidth="1"/>
    <col min="6174" max="6405" width="3.6328125" style="3"/>
    <col min="6406" max="6406" width="3.1796875" style="3" bestFit="1" customWidth="1"/>
    <col min="6407" max="6412" width="3.6328125" style="3" customWidth="1"/>
    <col min="6413" max="6413" width="3" style="3" bestFit="1" customWidth="1"/>
    <col min="6414" max="6428" width="3.6328125" style="3" customWidth="1"/>
    <col min="6429" max="6429" width="4.6328125" style="3" customWidth="1"/>
    <col min="6430" max="6661" width="3.6328125" style="3"/>
    <col min="6662" max="6662" width="3.1796875" style="3" bestFit="1" customWidth="1"/>
    <col min="6663" max="6668" width="3.6328125" style="3" customWidth="1"/>
    <col min="6669" max="6669" width="3" style="3" bestFit="1" customWidth="1"/>
    <col min="6670" max="6684" width="3.6328125" style="3" customWidth="1"/>
    <col min="6685" max="6685" width="4.6328125" style="3" customWidth="1"/>
    <col min="6686" max="6917" width="3.6328125" style="3"/>
    <col min="6918" max="6918" width="3.1796875" style="3" bestFit="1" customWidth="1"/>
    <col min="6919" max="6924" width="3.6328125" style="3" customWidth="1"/>
    <col min="6925" max="6925" width="3" style="3" bestFit="1" customWidth="1"/>
    <col min="6926" max="6940" width="3.6328125" style="3" customWidth="1"/>
    <col min="6941" max="6941" width="4.6328125" style="3" customWidth="1"/>
    <col min="6942" max="7173" width="3.6328125" style="3"/>
    <col min="7174" max="7174" width="3.1796875" style="3" bestFit="1" customWidth="1"/>
    <col min="7175" max="7180" width="3.6328125" style="3" customWidth="1"/>
    <col min="7181" max="7181" width="3" style="3" bestFit="1" customWidth="1"/>
    <col min="7182" max="7196" width="3.6328125" style="3" customWidth="1"/>
    <col min="7197" max="7197" width="4.6328125" style="3" customWidth="1"/>
    <col min="7198" max="7429" width="3.6328125" style="3"/>
    <col min="7430" max="7430" width="3.1796875" style="3" bestFit="1" customWidth="1"/>
    <col min="7431" max="7436" width="3.6328125" style="3" customWidth="1"/>
    <col min="7437" max="7437" width="3" style="3" bestFit="1" customWidth="1"/>
    <col min="7438" max="7452" width="3.6328125" style="3" customWidth="1"/>
    <col min="7453" max="7453" width="4.6328125" style="3" customWidth="1"/>
    <col min="7454" max="7685" width="3.6328125" style="3"/>
    <col min="7686" max="7686" width="3.1796875" style="3" bestFit="1" customWidth="1"/>
    <col min="7687" max="7692" width="3.6328125" style="3" customWidth="1"/>
    <col min="7693" max="7693" width="3" style="3" bestFit="1" customWidth="1"/>
    <col min="7694" max="7708" width="3.6328125" style="3" customWidth="1"/>
    <col min="7709" max="7709" width="4.6328125" style="3" customWidth="1"/>
    <col min="7710" max="7941" width="3.6328125" style="3"/>
    <col min="7942" max="7942" width="3.1796875" style="3" bestFit="1" customWidth="1"/>
    <col min="7943" max="7948" width="3.6328125" style="3" customWidth="1"/>
    <col min="7949" max="7949" width="3" style="3" bestFit="1" customWidth="1"/>
    <col min="7950" max="7964" width="3.6328125" style="3" customWidth="1"/>
    <col min="7965" max="7965" width="4.6328125" style="3" customWidth="1"/>
    <col min="7966" max="8197" width="3.6328125" style="3"/>
    <col min="8198" max="8198" width="3.1796875" style="3" bestFit="1" customWidth="1"/>
    <col min="8199" max="8204" width="3.6328125" style="3" customWidth="1"/>
    <col min="8205" max="8205" width="3" style="3" bestFit="1" customWidth="1"/>
    <col min="8206" max="8220" width="3.6328125" style="3" customWidth="1"/>
    <col min="8221" max="8221" width="4.6328125" style="3" customWidth="1"/>
    <col min="8222" max="8453" width="3.6328125" style="3"/>
    <col min="8454" max="8454" width="3.1796875" style="3" bestFit="1" customWidth="1"/>
    <col min="8455" max="8460" width="3.6328125" style="3" customWidth="1"/>
    <col min="8461" max="8461" width="3" style="3" bestFit="1" customWidth="1"/>
    <col min="8462" max="8476" width="3.6328125" style="3" customWidth="1"/>
    <col min="8477" max="8477" width="4.6328125" style="3" customWidth="1"/>
    <col min="8478" max="8709" width="3.6328125" style="3"/>
    <col min="8710" max="8710" width="3.1796875" style="3" bestFit="1" customWidth="1"/>
    <col min="8711" max="8716" width="3.6328125" style="3" customWidth="1"/>
    <col min="8717" max="8717" width="3" style="3" bestFit="1" customWidth="1"/>
    <col min="8718" max="8732" width="3.6328125" style="3" customWidth="1"/>
    <col min="8733" max="8733" width="4.6328125" style="3" customWidth="1"/>
    <col min="8734" max="8965" width="3.6328125" style="3"/>
    <col min="8966" max="8966" width="3.1796875" style="3" bestFit="1" customWidth="1"/>
    <col min="8967" max="8972" width="3.6328125" style="3" customWidth="1"/>
    <col min="8973" max="8973" width="3" style="3" bestFit="1" customWidth="1"/>
    <col min="8974" max="8988" width="3.6328125" style="3" customWidth="1"/>
    <col min="8989" max="8989" width="4.6328125" style="3" customWidth="1"/>
    <col min="8990" max="9221" width="3.6328125" style="3"/>
    <col min="9222" max="9222" width="3.1796875" style="3" bestFit="1" customWidth="1"/>
    <col min="9223" max="9228" width="3.6328125" style="3" customWidth="1"/>
    <col min="9229" max="9229" width="3" style="3" bestFit="1" customWidth="1"/>
    <col min="9230" max="9244" width="3.6328125" style="3" customWidth="1"/>
    <col min="9245" max="9245" width="4.6328125" style="3" customWidth="1"/>
    <col min="9246" max="9477" width="3.6328125" style="3"/>
    <col min="9478" max="9478" width="3.1796875" style="3" bestFit="1" customWidth="1"/>
    <col min="9479" max="9484" width="3.6328125" style="3" customWidth="1"/>
    <col min="9485" max="9485" width="3" style="3" bestFit="1" customWidth="1"/>
    <col min="9486" max="9500" width="3.6328125" style="3" customWidth="1"/>
    <col min="9501" max="9501" width="4.6328125" style="3" customWidth="1"/>
    <col min="9502" max="9733" width="3.6328125" style="3"/>
    <col min="9734" max="9734" width="3.1796875" style="3" bestFit="1" customWidth="1"/>
    <col min="9735" max="9740" width="3.6328125" style="3" customWidth="1"/>
    <col min="9741" max="9741" width="3" style="3" bestFit="1" customWidth="1"/>
    <col min="9742" max="9756" width="3.6328125" style="3" customWidth="1"/>
    <col min="9757" max="9757" width="4.6328125" style="3" customWidth="1"/>
    <col min="9758" max="9989" width="3.6328125" style="3"/>
    <col min="9990" max="9990" width="3.1796875" style="3" bestFit="1" customWidth="1"/>
    <col min="9991" max="9996" width="3.6328125" style="3" customWidth="1"/>
    <col min="9997" max="9997" width="3" style="3" bestFit="1" customWidth="1"/>
    <col min="9998" max="10012" width="3.6328125" style="3" customWidth="1"/>
    <col min="10013" max="10013" width="4.6328125" style="3" customWidth="1"/>
    <col min="10014" max="10245" width="3.6328125" style="3"/>
    <col min="10246" max="10246" width="3.1796875" style="3" bestFit="1" customWidth="1"/>
    <col min="10247" max="10252" width="3.6328125" style="3" customWidth="1"/>
    <col min="10253" max="10253" width="3" style="3" bestFit="1" customWidth="1"/>
    <col min="10254" max="10268" width="3.6328125" style="3" customWidth="1"/>
    <col min="10269" max="10269" width="4.6328125" style="3" customWidth="1"/>
    <col min="10270" max="10501" width="3.6328125" style="3"/>
    <col min="10502" max="10502" width="3.1796875" style="3" bestFit="1" customWidth="1"/>
    <col min="10503" max="10508" width="3.6328125" style="3" customWidth="1"/>
    <col min="10509" max="10509" width="3" style="3" bestFit="1" customWidth="1"/>
    <col min="10510" max="10524" width="3.6328125" style="3" customWidth="1"/>
    <col min="10525" max="10525" width="4.6328125" style="3" customWidth="1"/>
    <col min="10526" max="10757" width="3.6328125" style="3"/>
    <col min="10758" max="10758" width="3.1796875" style="3" bestFit="1" customWidth="1"/>
    <col min="10759" max="10764" width="3.6328125" style="3" customWidth="1"/>
    <col min="10765" max="10765" width="3" style="3" bestFit="1" customWidth="1"/>
    <col min="10766" max="10780" width="3.6328125" style="3" customWidth="1"/>
    <col min="10781" max="10781" width="4.6328125" style="3" customWidth="1"/>
    <col min="10782" max="11013" width="3.6328125" style="3"/>
    <col min="11014" max="11014" width="3.1796875" style="3" bestFit="1" customWidth="1"/>
    <col min="11015" max="11020" width="3.6328125" style="3" customWidth="1"/>
    <col min="11021" max="11021" width="3" style="3" bestFit="1" customWidth="1"/>
    <col min="11022" max="11036" width="3.6328125" style="3" customWidth="1"/>
    <col min="11037" max="11037" width="4.6328125" style="3" customWidth="1"/>
    <col min="11038" max="11269" width="3.6328125" style="3"/>
    <col min="11270" max="11270" width="3.1796875" style="3" bestFit="1" customWidth="1"/>
    <col min="11271" max="11276" width="3.6328125" style="3" customWidth="1"/>
    <col min="11277" max="11277" width="3" style="3" bestFit="1" customWidth="1"/>
    <col min="11278" max="11292" width="3.6328125" style="3" customWidth="1"/>
    <col min="11293" max="11293" width="4.6328125" style="3" customWidth="1"/>
    <col min="11294" max="11525" width="3.6328125" style="3"/>
    <col min="11526" max="11526" width="3.1796875" style="3" bestFit="1" customWidth="1"/>
    <col min="11527" max="11532" width="3.6328125" style="3" customWidth="1"/>
    <col min="11533" max="11533" width="3" style="3" bestFit="1" customWidth="1"/>
    <col min="11534" max="11548" width="3.6328125" style="3" customWidth="1"/>
    <col min="11549" max="11549" width="4.6328125" style="3" customWidth="1"/>
    <col min="11550" max="11781" width="3.6328125" style="3"/>
    <col min="11782" max="11782" width="3.1796875" style="3" bestFit="1" customWidth="1"/>
    <col min="11783" max="11788" width="3.6328125" style="3" customWidth="1"/>
    <col min="11789" max="11789" width="3" style="3" bestFit="1" customWidth="1"/>
    <col min="11790" max="11804" width="3.6328125" style="3" customWidth="1"/>
    <col min="11805" max="11805" width="4.6328125" style="3" customWidth="1"/>
    <col min="11806" max="12037" width="3.6328125" style="3"/>
    <col min="12038" max="12038" width="3.1796875" style="3" bestFit="1" customWidth="1"/>
    <col min="12039" max="12044" width="3.6328125" style="3" customWidth="1"/>
    <col min="12045" max="12045" width="3" style="3" bestFit="1" customWidth="1"/>
    <col min="12046" max="12060" width="3.6328125" style="3" customWidth="1"/>
    <col min="12061" max="12061" width="4.6328125" style="3" customWidth="1"/>
    <col min="12062" max="12293" width="3.6328125" style="3"/>
    <col min="12294" max="12294" width="3.1796875" style="3" bestFit="1" customWidth="1"/>
    <col min="12295" max="12300" width="3.6328125" style="3" customWidth="1"/>
    <col min="12301" max="12301" width="3" style="3" bestFit="1" customWidth="1"/>
    <col min="12302" max="12316" width="3.6328125" style="3" customWidth="1"/>
    <col min="12317" max="12317" width="4.6328125" style="3" customWidth="1"/>
    <col min="12318" max="12549" width="3.6328125" style="3"/>
    <col min="12550" max="12550" width="3.1796875" style="3" bestFit="1" customWidth="1"/>
    <col min="12551" max="12556" width="3.6328125" style="3" customWidth="1"/>
    <col min="12557" max="12557" width="3" style="3" bestFit="1" customWidth="1"/>
    <col min="12558" max="12572" width="3.6328125" style="3" customWidth="1"/>
    <col min="12573" max="12573" width="4.6328125" style="3" customWidth="1"/>
    <col min="12574" max="12805" width="3.6328125" style="3"/>
    <col min="12806" max="12806" width="3.1796875" style="3" bestFit="1" customWidth="1"/>
    <col min="12807" max="12812" width="3.6328125" style="3" customWidth="1"/>
    <col min="12813" max="12813" width="3" style="3" bestFit="1" customWidth="1"/>
    <col min="12814" max="12828" width="3.6328125" style="3" customWidth="1"/>
    <col min="12829" max="12829" width="4.6328125" style="3" customWidth="1"/>
    <col min="12830" max="13061" width="3.6328125" style="3"/>
    <col min="13062" max="13062" width="3.1796875" style="3" bestFit="1" customWidth="1"/>
    <col min="13063" max="13068" width="3.6328125" style="3" customWidth="1"/>
    <col min="13069" max="13069" width="3" style="3" bestFit="1" customWidth="1"/>
    <col min="13070" max="13084" width="3.6328125" style="3" customWidth="1"/>
    <col min="13085" max="13085" width="4.6328125" style="3" customWidth="1"/>
    <col min="13086" max="13317" width="3.6328125" style="3"/>
    <col min="13318" max="13318" width="3.1796875" style="3" bestFit="1" customWidth="1"/>
    <col min="13319" max="13324" width="3.6328125" style="3" customWidth="1"/>
    <col min="13325" max="13325" width="3" style="3" bestFit="1" customWidth="1"/>
    <col min="13326" max="13340" width="3.6328125" style="3" customWidth="1"/>
    <col min="13341" max="13341" width="4.6328125" style="3" customWidth="1"/>
    <col min="13342" max="13573" width="3.6328125" style="3"/>
    <col min="13574" max="13574" width="3.1796875" style="3" bestFit="1" customWidth="1"/>
    <col min="13575" max="13580" width="3.6328125" style="3" customWidth="1"/>
    <col min="13581" max="13581" width="3" style="3" bestFit="1" customWidth="1"/>
    <col min="13582" max="13596" width="3.6328125" style="3" customWidth="1"/>
    <col min="13597" max="13597" width="4.6328125" style="3" customWidth="1"/>
    <col min="13598" max="13829" width="3.6328125" style="3"/>
    <col min="13830" max="13830" width="3.1796875" style="3" bestFit="1" customWidth="1"/>
    <col min="13831" max="13836" width="3.6328125" style="3" customWidth="1"/>
    <col min="13837" max="13837" width="3" style="3" bestFit="1" customWidth="1"/>
    <col min="13838" max="13852" width="3.6328125" style="3" customWidth="1"/>
    <col min="13853" max="13853" width="4.6328125" style="3" customWidth="1"/>
    <col min="13854" max="14085" width="3.6328125" style="3"/>
    <col min="14086" max="14086" width="3.1796875" style="3" bestFit="1" customWidth="1"/>
    <col min="14087" max="14092" width="3.6328125" style="3" customWidth="1"/>
    <col min="14093" max="14093" width="3" style="3" bestFit="1" customWidth="1"/>
    <col min="14094" max="14108" width="3.6328125" style="3" customWidth="1"/>
    <col min="14109" max="14109" width="4.6328125" style="3" customWidth="1"/>
    <col min="14110" max="14341" width="3.6328125" style="3"/>
    <col min="14342" max="14342" width="3.1796875" style="3" bestFit="1" customWidth="1"/>
    <col min="14343" max="14348" width="3.6328125" style="3" customWidth="1"/>
    <col min="14349" max="14349" width="3" style="3" bestFit="1" customWidth="1"/>
    <col min="14350" max="14364" width="3.6328125" style="3" customWidth="1"/>
    <col min="14365" max="14365" width="4.6328125" style="3" customWidth="1"/>
    <col min="14366" max="14597" width="3.6328125" style="3"/>
    <col min="14598" max="14598" width="3.1796875" style="3" bestFit="1" customWidth="1"/>
    <col min="14599" max="14604" width="3.6328125" style="3" customWidth="1"/>
    <col min="14605" max="14605" width="3" style="3" bestFit="1" customWidth="1"/>
    <col min="14606" max="14620" width="3.6328125" style="3" customWidth="1"/>
    <col min="14621" max="14621" width="4.6328125" style="3" customWidth="1"/>
    <col min="14622" max="14853" width="3.6328125" style="3"/>
    <col min="14854" max="14854" width="3.1796875" style="3" bestFit="1" customWidth="1"/>
    <col min="14855" max="14860" width="3.6328125" style="3" customWidth="1"/>
    <col min="14861" max="14861" width="3" style="3" bestFit="1" customWidth="1"/>
    <col min="14862" max="14876" width="3.6328125" style="3" customWidth="1"/>
    <col min="14877" max="14877" width="4.6328125" style="3" customWidth="1"/>
    <col min="14878" max="15109" width="3.6328125" style="3"/>
    <col min="15110" max="15110" width="3.1796875" style="3" bestFit="1" customWidth="1"/>
    <col min="15111" max="15116" width="3.6328125" style="3" customWidth="1"/>
    <col min="15117" max="15117" width="3" style="3" bestFit="1" customWidth="1"/>
    <col min="15118" max="15132" width="3.6328125" style="3" customWidth="1"/>
    <col min="15133" max="15133" width="4.6328125" style="3" customWidth="1"/>
    <col min="15134" max="15365" width="3.6328125" style="3"/>
    <col min="15366" max="15366" width="3.1796875" style="3" bestFit="1" customWidth="1"/>
    <col min="15367" max="15372" width="3.6328125" style="3" customWidth="1"/>
    <col min="15373" max="15373" width="3" style="3" bestFit="1" customWidth="1"/>
    <col min="15374" max="15388" width="3.6328125" style="3" customWidth="1"/>
    <col min="15389" max="15389" width="4.6328125" style="3" customWidth="1"/>
    <col min="15390" max="15621" width="3.6328125" style="3"/>
    <col min="15622" max="15622" width="3.1796875" style="3" bestFit="1" customWidth="1"/>
    <col min="15623" max="15628" width="3.6328125" style="3" customWidth="1"/>
    <col min="15629" max="15629" width="3" style="3" bestFit="1" customWidth="1"/>
    <col min="15630" max="15644" width="3.6328125" style="3" customWidth="1"/>
    <col min="15645" max="15645" width="4.6328125" style="3" customWidth="1"/>
    <col min="15646" max="15877" width="3.6328125" style="3"/>
    <col min="15878" max="15878" width="3.1796875" style="3" bestFit="1" customWidth="1"/>
    <col min="15879" max="15884" width="3.6328125" style="3" customWidth="1"/>
    <col min="15885" max="15885" width="3" style="3" bestFit="1" customWidth="1"/>
    <col min="15886" max="15900" width="3.6328125" style="3" customWidth="1"/>
    <col min="15901" max="15901" width="4.6328125" style="3" customWidth="1"/>
    <col min="15902" max="16133" width="3.6328125" style="3"/>
    <col min="16134" max="16134" width="3.1796875" style="3" bestFit="1" customWidth="1"/>
    <col min="16135" max="16140" width="3.6328125" style="3" customWidth="1"/>
    <col min="16141" max="16141" width="3" style="3" bestFit="1" customWidth="1"/>
    <col min="16142" max="16156" width="3.6328125" style="3" customWidth="1"/>
    <col min="16157" max="16157" width="4.6328125" style="3" customWidth="1"/>
    <col min="16158" max="16384" width="3.6328125" style="3"/>
  </cols>
  <sheetData>
    <row r="1" spans="1:35" s="21" customFormat="1" ht="27" customHeight="1" x14ac:dyDescent="0.2">
      <c r="A1" s="15" t="s">
        <v>142</v>
      </c>
      <c r="F1" s="22"/>
      <c r="G1" s="22"/>
      <c r="N1" s="75" t="s">
        <v>8</v>
      </c>
      <c r="O1" s="75"/>
      <c r="P1" s="75"/>
      <c r="Q1" s="76" t="str">
        <f>IF(YC書式532_経費内訳書!Q1="","",YC書式532_経費内訳書!Q1)</f>
        <v/>
      </c>
      <c r="R1" s="76"/>
      <c r="S1" s="76"/>
      <c r="T1" s="76"/>
      <c r="U1" s="76"/>
      <c r="V1" s="76"/>
      <c r="W1" s="76"/>
      <c r="X1" s="76"/>
      <c r="Y1" s="76"/>
      <c r="Z1" s="76"/>
      <c r="AA1" s="76"/>
      <c r="AB1" s="76"/>
      <c r="AC1" s="76"/>
      <c r="AD1" s="76"/>
    </row>
    <row r="2" spans="1:35" s="21" customFormat="1" ht="13" x14ac:dyDescent="0.2">
      <c r="A2" s="15"/>
      <c r="F2" s="22"/>
      <c r="G2" s="22"/>
      <c r="N2" s="79" t="s">
        <v>9</v>
      </c>
      <c r="O2" s="80"/>
      <c r="P2" s="81"/>
      <c r="Q2" s="53" t="str">
        <f>YC書式532_経費内訳書!Q2</f>
        <v>■</v>
      </c>
      <c r="R2" s="59" t="s">
        <v>10</v>
      </c>
      <c r="S2" s="47"/>
      <c r="T2" s="59"/>
      <c r="U2" s="49" t="str">
        <f>YC書式532_経費内訳書!U2</f>
        <v>□</v>
      </c>
      <c r="V2" s="59" t="s">
        <v>11</v>
      </c>
      <c r="W2" s="49"/>
      <c r="X2" s="59"/>
      <c r="Y2" s="47"/>
      <c r="Z2" s="59"/>
      <c r="AA2" s="59"/>
      <c r="AB2" s="59"/>
      <c r="AC2" s="59"/>
      <c r="AD2" s="60"/>
      <c r="AE2" s="48"/>
      <c r="AF2" s="48"/>
      <c r="AG2" s="48"/>
    </row>
    <row r="3" spans="1:35" s="21" customFormat="1" ht="13.5" customHeight="1" x14ac:dyDescent="0.2">
      <c r="A3" s="15"/>
      <c r="F3" s="22"/>
      <c r="G3" s="22"/>
      <c r="N3" s="82"/>
      <c r="O3" s="83"/>
      <c r="P3" s="84"/>
      <c r="Q3" s="54" t="str">
        <f>YC書式532_経費内訳書!Q3</f>
        <v>■</v>
      </c>
      <c r="R3" s="49" t="s">
        <v>12</v>
      </c>
      <c r="S3" s="47"/>
      <c r="T3" s="50"/>
      <c r="U3" s="50"/>
      <c r="V3" s="49"/>
      <c r="W3" s="50"/>
      <c r="X3" s="49"/>
      <c r="Y3" s="49"/>
      <c r="Z3" s="50"/>
      <c r="AA3" s="49"/>
      <c r="AB3" s="50"/>
      <c r="AC3" s="50"/>
      <c r="AD3" s="51"/>
      <c r="AE3" s="52"/>
      <c r="AF3" s="52"/>
      <c r="AG3" s="52"/>
      <c r="AI3" s="22"/>
    </row>
    <row r="4" spans="1:35" s="21" customFormat="1" ht="30" customHeight="1" x14ac:dyDescent="0.2">
      <c r="A4" s="77" t="s">
        <v>13</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I4" s="22"/>
    </row>
    <row r="5" spans="1:35" s="2" customFormat="1" ht="26.25" customHeight="1" x14ac:dyDescent="0.2">
      <c r="A5" s="78" t="s">
        <v>14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5" s="2" customFormat="1" ht="26.25" customHeight="1" x14ac:dyDescent="0.2">
      <c r="A6" s="85" t="s">
        <v>15</v>
      </c>
      <c r="B6" s="86"/>
      <c r="C6" s="86"/>
      <c r="D6" s="86"/>
      <c r="E6" s="86"/>
      <c r="F6" s="86"/>
      <c r="G6" s="87"/>
      <c r="H6" s="88" t="str">
        <f>IF(YC書式532_経費内訳書!H5="","",YC書式532_経費内訳書!H5)</f>
        <v/>
      </c>
      <c r="I6" s="89"/>
      <c r="J6" s="89"/>
      <c r="K6" s="89"/>
      <c r="L6" s="89"/>
      <c r="M6" s="89"/>
      <c r="N6" s="90"/>
      <c r="O6" s="91" t="s">
        <v>16</v>
      </c>
      <c r="P6" s="92"/>
      <c r="Q6" s="92"/>
      <c r="R6" s="92"/>
      <c r="S6" s="92"/>
      <c r="T6" s="92"/>
      <c r="U6" s="92"/>
      <c r="V6" s="93"/>
      <c r="W6" s="94" t="str">
        <f>IF(YC書式532_経費内訳書!W5="","",YC書式532_経費内訳書!W5)</f>
        <v/>
      </c>
      <c r="X6" s="95"/>
      <c r="Y6" s="95"/>
      <c r="Z6" s="95"/>
      <c r="AA6" s="95"/>
      <c r="AB6" s="95"/>
      <c r="AC6" s="95"/>
      <c r="AD6" s="96"/>
    </row>
    <row r="7" spans="1:35" ht="25.5" customHeight="1" x14ac:dyDescent="0.2">
      <c r="A7" s="97" t="s">
        <v>17</v>
      </c>
      <c r="B7" s="98"/>
      <c r="C7" s="98"/>
      <c r="D7" s="98"/>
      <c r="E7" s="98"/>
      <c r="F7" s="98"/>
      <c r="G7" s="99"/>
      <c r="H7" s="100" t="str">
        <f>IF(YC書式532_経費内訳書!H6="","",YC書式532_経費内訳書!H6)</f>
        <v/>
      </c>
      <c r="I7" s="101"/>
      <c r="J7" s="101"/>
      <c r="K7" s="101"/>
      <c r="L7" s="101"/>
      <c r="M7" s="101"/>
      <c r="N7" s="101"/>
      <c r="O7" s="101"/>
      <c r="P7" s="101"/>
      <c r="Q7" s="101"/>
      <c r="R7" s="101"/>
      <c r="S7" s="101"/>
      <c r="T7" s="101"/>
      <c r="U7" s="101"/>
      <c r="V7" s="101"/>
      <c r="W7" s="101"/>
      <c r="X7" s="101"/>
      <c r="Y7" s="101"/>
      <c r="Z7" s="101"/>
      <c r="AA7" s="101"/>
      <c r="AB7" s="101"/>
      <c r="AC7" s="101"/>
      <c r="AD7" s="102"/>
    </row>
    <row r="8" spans="1:35" ht="12" customHeight="1" x14ac:dyDescent="0.2">
      <c r="A8" s="58"/>
      <c r="B8" s="58"/>
      <c r="C8" s="58"/>
      <c r="D8" s="58"/>
      <c r="E8" s="58"/>
      <c r="F8" s="58"/>
      <c r="G8" s="58"/>
      <c r="H8" s="4"/>
      <c r="I8" s="4"/>
      <c r="J8" s="4"/>
      <c r="K8" s="4"/>
      <c r="L8" s="4"/>
      <c r="M8" s="4"/>
      <c r="N8" s="4"/>
      <c r="O8" s="4"/>
      <c r="P8" s="4"/>
      <c r="Q8" s="4"/>
      <c r="R8" s="4"/>
      <c r="S8" s="4"/>
      <c r="T8" s="4"/>
      <c r="U8" s="4"/>
      <c r="V8" s="4"/>
      <c r="W8" s="4"/>
      <c r="X8" s="4"/>
      <c r="Y8" s="4"/>
      <c r="Z8" s="4"/>
      <c r="AA8" s="4"/>
      <c r="AB8" s="4"/>
      <c r="AC8" s="4"/>
      <c r="AD8" s="4"/>
    </row>
    <row r="9" spans="1:35" ht="11.25" customHeight="1" x14ac:dyDescent="0.2">
      <c r="A9" s="110" t="s">
        <v>18</v>
      </c>
      <c r="B9" s="111"/>
      <c r="C9" s="111"/>
      <c r="D9" s="111"/>
      <c r="E9" s="111"/>
      <c r="F9" s="111"/>
      <c r="G9" s="112"/>
      <c r="H9" s="119" t="s">
        <v>19</v>
      </c>
      <c r="I9" s="91" t="s">
        <v>20</v>
      </c>
      <c r="J9" s="92"/>
      <c r="K9" s="92"/>
      <c r="L9" s="92"/>
      <c r="M9" s="92"/>
      <c r="N9" s="92"/>
      <c r="O9" s="92"/>
      <c r="P9" s="92"/>
      <c r="Q9" s="92"/>
      <c r="R9" s="92"/>
      <c r="S9" s="92"/>
      <c r="T9" s="92"/>
      <c r="U9" s="92"/>
      <c r="V9" s="92"/>
      <c r="W9" s="92"/>
      <c r="X9" s="92"/>
      <c r="Y9" s="92"/>
      <c r="Z9" s="92"/>
      <c r="AA9" s="92"/>
      <c r="AB9" s="92"/>
      <c r="AC9" s="92"/>
      <c r="AD9" s="93"/>
    </row>
    <row r="10" spans="1:35" ht="19.5" customHeight="1" x14ac:dyDescent="0.2">
      <c r="A10" s="113"/>
      <c r="B10" s="114"/>
      <c r="C10" s="114"/>
      <c r="D10" s="114"/>
      <c r="E10" s="114"/>
      <c r="F10" s="114"/>
      <c r="G10" s="115"/>
      <c r="H10" s="119"/>
      <c r="I10" s="104" t="s">
        <v>21</v>
      </c>
      <c r="J10" s="105"/>
      <c r="K10" s="105"/>
      <c r="L10" s="105"/>
      <c r="M10" s="105"/>
      <c r="N10" s="106"/>
      <c r="O10" s="104" t="s">
        <v>22</v>
      </c>
      <c r="P10" s="105"/>
      <c r="Q10" s="105"/>
      <c r="R10" s="105"/>
      <c r="S10" s="105"/>
      <c r="T10" s="105"/>
      <c r="U10" s="105"/>
      <c r="V10" s="106"/>
      <c r="W10" s="104" t="s">
        <v>23</v>
      </c>
      <c r="X10" s="105"/>
      <c r="Y10" s="105"/>
      <c r="Z10" s="105"/>
      <c r="AA10" s="105"/>
      <c r="AB10" s="105"/>
      <c r="AC10" s="106"/>
      <c r="AD10" s="107" t="s">
        <v>24</v>
      </c>
    </row>
    <row r="11" spans="1:35" ht="20.149999999999999" customHeight="1" x14ac:dyDescent="0.2">
      <c r="A11" s="116"/>
      <c r="B11" s="117"/>
      <c r="C11" s="117"/>
      <c r="D11" s="117"/>
      <c r="E11" s="117"/>
      <c r="F11" s="117"/>
      <c r="G11" s="118"/>
      <c r="H11" s="119"/>
      <c r="I11" s="5"/>
      <c r="J11" s="109" t="s">
        <v>25</v>
      </c>
      <c r="K11" s="109"/>
      <c r="L11" s="109"/>
      <c r="M11" s="57">
        <v>1</v>
      </c>
      <c r="N11" s="6" t="s">
        <v>26</v>
      </c>
      <c r="O11" s="7"/>
      <c r="P11" s="109" t="s">
        <v>25</v>
      </c>
      <c r="Q11" s="109"/>
      <c r="R11" s="109"/>
      <c r="S11" s="109"/>
      <c r="T11" s="57">
        <v>2</v>
      </c>
      <c r="U11" s="57"/>
      <c r="V11" s="6" t="s">
        <v>26</v>
      </c>
      <c r="W11" s="7"/>
      <c r="X11" s="109" t="s">
        <v>25</v>
      </c>
      <c r="Y11" s="109"/>
      <c r="Z11" s="109"/>
      <c r="AA11" s="57">
        <v>3</v>
      </c>
      <c r="AB11" s="57"/>
      <c r="AC11" s="6" t="s">
        <v>26</v>
      </c>
      <c r="AD11" s="108"/>
    </row>
    <row r="12" spans="1:35" ht="40.5" customHeight="1" x14ac:dyDescent="0.2">
      <c r="A12" s="56" t="s">
        <v>27</v>
      </c>
      <c r="B12" s="103" t="s">
        <v>28</v>
      </c>
      <c r="C12" s="103"/>
      <c r="D12" s="103"/>
      <c r="E12" s="103"/>
      <c r="F12" s="103"/>
      <c r="G12" s="103"/>
      <c r="H12" s="12">
        <v>1</v>
      </c>
      <c r="I12" s="26"/>
      <c r="J12" s="73" t="s">
        <v>29</v>
      </c>
      <c r="K12" s="73"/>
      <c r="L12" s="73"/>
      <c r="M12" s="73"/>
      <c r="N12" s="74"/>
      <c r="O12" s="26"/>
      <c r="P12" s="73" t="s">
        <v>30</v>
      </c>
      <c r="Q12" s="73"/>
      <c r="R12" s="73"/>
      <c r="S12" s="73"/>
      <c r="T12" s="73"/>
      <c r="U12" s="73"/>
      <c r="V12" s="74"/>
      <c r="W12" s="26"/>
      <c r="X12" s="73" t="s">
        <v>31</v>
      </c>
      <c r="Y12" s="73"/>
      <c r="Z12" s="73"/>
      <c r="AA12" s="73"/>
      <c r="AB12" s="73"/>
      <c r="AC12" s="74"/>
      <c r="AD12" s="16" t="str">
        <f>IF(AND(I12="",O12="",W12=""),"─",IF(AND(W12="",O12=""),H12,IF(W12="",H12*$T$11,H12*$AA$11)))</f>
        <v>─</v>
      </c>
      <c r="AE12" s="24" t="s">
        <v>32</v>
      </c>
    </row>
    <row r="13" spans="1:35" ht="45" customHeight="1" x14ac:dyDescent="0.2">
      <c r="A13" s="56" t="s">
        <v>33</v>
      </c>
      <c r="B13" s="103" t="s">
        <v>34</v>
      </c>
      <c r="C13" s="103"/>
      <c r="D13" s="103"/>
      <c r="E13" s="103"/>
      <c r="F13" s="103"/>
      <c r="G13" s="103"/>
      <c r="H13" s="12">
        <v>1</v>
      </c>
      <c r="I13" s="26"/>
      <c r="J13" s="73" t="s">
        <v>35</v>
      </c>
      <c r="K13" s="73"/>
      <c r="L13" s="73"/>
      <c r="M13" s="73"/>
      <c r="N13" s="74"/>
      <c r="O13" s="26"/>
      <c r="P13" s="73" t="s">
        <v>36</v>
      </c>
      <c r="Q13" s="73"/>
      <c r="R13" s="73"/>
      <c r="S13" s="73"/>
      <c r="T13" s="73"/>
      <c r="U13" s="73"/>
      <c r="V13" s="74"/>
      <c r="W13" s="26"/>
      <c r="X13" s="73" t="s">
        <v>37</v>
      </c>
      <c r="Y13" s="73"/>
      <c r="Z13" s="73"/>
      <c r="AA13" s="73"/>
      <c r="AB13" s="73"/>
      <c r="AC13" s="74"/>
      <c r="AD13" s="16" t="str">
        <f>IF(AND(I13="",O13="",W13=""),"─",IF(AND(W13="",O13=""),H13,IF(W13="",H13*$T$11,H13*$AA$11)))</f>
        <v>─</v>
      </c>
      <c r="AE13" s="24" t="s">
        <v>38</v>
      </c>
    </row>
    <row r="14" spans="1:35" ht="20.149999999999999" customHeight="1" x14ac:dyDescent="0.2">
      <c r="A14" s="56" t="s">
        <v>39</v>
      </c>
      <c r="B14" s="120" t="s">
        <v>40</v>
      </c>
      <c r="C14" s="121"/>
      <c r="D14" s="121"/>
      <c r="E14" s="121"/>
      <c r="F14" s="121"/>
      <c r="G14" s="122"/>
      <c r="H14" s="12">
        <v>1</v>
      </c>
      <c r="I14" s="28"/>
      <c r="J14" s="133"/>
      <c r="K14" s="133"/>
      <c r="L14" s="133"/>
      <c r="M14" s="133"/>
      <c r="N14" s="134"/>
      <c r="O14" s="27"/>
      <c r="P14" s="135"/>
      <c r="Q14" s="135"/>
      <c r="R14" s="135"/>
      <c r="S14" s="135"/>
      <c r="T14" s="135"/>
      <c r="U14" s="135"/>
      <c r="V14" s="136"/>
      <c r="W14" s="26"/>
      <c r="X14" s="73" t="s">
        <v>41</v>
      </c>
      <c r="Y14" s="73"/>
      <c r="Z14" s="73"/>
      <c r="AA14" s="73"/>
      <c r="AB14" s="73"/>
      <c r="AC14" s="74"/>
      <c r="AD14" s="16" t="str">
        <f t="shared" ref="AD14:AD24" si="0">IF(AND(I14="",O14="",W14=""),"─",IF(AND(W14="",O14=""),H14,IF(W14="",H14*$T$11,H14*$AA$11)))</f>
        <v>─</v>
      </c>
      <c r="AE14" s="24" t="s">
        <v>42</v>
      </c>
    </row>
    <row r="15" spans="1:35" ht="30" customHeight="1" x14ac:dyDescent="0.2">
      <c r="A15" s="56" t="s">
        <v>43</v>
      </c>
      <c r="B15" s="103" t="s">
        <v>44</v>
      </c>
      <c r="C15" s="103"/>
      <c r="D15" s="103"/>
      <c r="E15" s="103"/>
      <c r="F15" s="103"/>
      <c r="G15" s="103"/>
      <c r="H15" s="12">
        <v>1</v>
      </c>
      <c r="I15" s="26"/>
      <c r="J15" s="73" t="s">
        <v>45</v>
      </c>
      <c r="K15" s="73"/>
      <c r="L15" s="73"/>
      <c r="M15" s="73"/>
      <c r="N15" s="74"/>
      <c r="O15" s="26"/>
      <c r="P15" s="73" t="s">
        <v>46</v>
      </c>
      <c r="Q15" s="73"/>
      <c r="R15" s="73"/>
      <c r="S15" s="73"/>
      <c r="T15" s="73"/>
      <c r="U15" s="73"/>
      <c r="V15" s="74"/>
      <c r="W15" s="26"/>
      <c r="X15" s="73" t="s">
        <v>47</v>
      </c>
      <c r="Y15" s="73"/>
      <c r="Z15" s="73"/>
      <c r="AA15" s="73"/>
      <c r="AB15" s="73"/>
      <c r="AC15" s="74"/>
      <c r="AD15" s="16" t="str">
        <f t="shared" si="0"/>
        <v>─</v>
      </c>
      <c r="AE15" s="24" t="s">
        <v>48</v>
      </c>
    </row>
    <row r="16" spans="1:35" ht="30" customHeight="1" x14ac:dyDescent="0.2">
      <c r="A16" s="44" t="s">
        <v>49</v>
      </c>
      <c r="B16" s="103" t="s">
        <v>50</v>
      </c>
      <c r="C16" s="103"/>
      <c r="D16" s="103"/>
      <c r="E16" s="103"/>
      <c r="F16" s="103"/>
      <c r="G16" s="103"/>
      <c r="H16" s="12">
        <v>1</v>
      </c>
      <c r="I16" s="66" t="s">
        <v>51</v>
      </c>
      <c r="J16" s="67"/>
      <c r="K16" s="67"/>
      <c r="L16" s="67"/>
      <c r="M16" s="67"/>
      <c r="N16" s="67"/>
      <c r="O16" s="67"/>
      <c r="P16" s="67"/>
      <c r="Q16" s="67"/>
      <c r="R16" s="67"/>
      <c r="S16" s="67"/>
      <c r="T16" s="34"/>
      <c r="U16" s="68" t="s">
        <v>52</v>
      </c>
      <c r="V16" s="68"/>
      <c r="W16" s="68"/>
      <c r="X16" s="68"/>
      <c r="Y16" s="68"/>
      <c r="Z16" s="68"/>
      <c r="AA16" s="68"/>
      <c r="AB16" s="68"/>
      <c r="AC16" s="69"/>
      <c r="AD16" s="16" t="str">
        <f>IF(T16="","─",T16*H16)</f>
        <v>─</v>
      </c>
      <c r="AE16" s="24" t="s">
        <v>53</v>
      </c>
    </row>
    <row r="17" spans="1:32" ht="30" customHeight="1" x14ac:dyDescent="0.2">
      <c r="A17" s="56" t="s">
        <v>54</v>
      </c>
      <c r="B17" s="103" t="s">
        <v>55</v>
      </c>
      <c r="C17" s="103"/>
      <c r="D17" s="103"/>
      <c r="E17" s="103"/>
      <c r="F17" s="103"/>
      <c r="G17" s="103"/>
      <c r="H17" s="12">
        <v>1</v>
      </c>
      <c r="I17" s="27"/>
      <c r="J17" s="135"/>
      <c r="K17" s="135"/>
      <c r="L17" s="135"/>
      <c r="M17" s="135"/>
      <c r="N17" s="136"/>
      <c r="O17" s="26"/>
      <c r="P17" s="73" t="s">
        <v>56</v>
      </c>
      <c r="Q17" s="73"/>
      <c r="R17" s="73"/>
      <c r="S17" s="73"/>
      <c r="T17" s="73"/>
      <c r="U17" s="73"/>
      <c r="V17" s="74"/>
      <c r="W17" s="26"/>
      <c r="X17" s="73" t="s">
        <v>57</v>
      </c>
      <c r="Y17" s="73"/>
      <c r="Z17" s="73"/>
      <c r="AA17" s="73"/>
      <c r="AB17" s="73"/>
      <c r="AC17" s="74"/>
      <c r="AD17" s="16" t="str">
        <f t="shared" si="0"/>
        <v>─</v>
      </c>
      <c r="AE17" s="25" t="s">
        <v>58</v>
      </c>
    </row>
    <row r="18" spans="1:32" ht="30" customHeight="1" x14ac:dyDescent="0.2">
      <c r="A18" s="56" t="s">
        <v>59</v>
      </c>
      <c r="B18" s="120" t="s">
        <v>60</v>
      </c>
      <c r="C18" s="121"/>
      <c r="D18" s="121"/>
      <c r="E18" s="121"/>
      <c r="F18" s="121"/>
      <c r="G18" s="122"/>
      <c r="H18" s="12">
        <v>1</v>
      </c>
      <c r="I18" s="30"/>
      <c r="J18" s="123"/>
      <c r="K18" s="123"/>
      <c r="L18" s="123"/>
      <c r="M18" s="123"/>
      <c r="N18" s="124"/>
      <c r="O18" s="26"/>
      <c r="P18" s="125" t="s">
        <v>61</v>
      </c>
      <c r="Q18" s="125"/>
      <c r="R18" s="125"/>
      <c r="S18" s="125"/>
      <c r="T18" s="125"/>
      <c r="U18" s="125"/>
      <c r="V18" s="126"/>
      <c r="W18" s="30"/>
      <c r="X18" s="127"/>
      <c r="Y18" s="127"/>
      <c r="Z18" s="127"/>
      <c r="AA18" s="127"/>
      <c r="AB18" s="127"/>
      <c r="AC18" s="128"/>
      <c r="AD18" s="16" t="str">
        <f t="shared" si="0"/>
        <v>─</v>
      </c>
      <c r="AE18" s="24" t="s">
        <v>62</v>
      </c>
    </row>
    <row r="19" spans="1:32" ht="30" customHeight="1" x14ac:dyDescent="0.2">
      <c r="A19" s="12" t="s">
        <v>63</v>
      </c>
      <c r="B19" s="63" t="s">
        <v>64</v>
      </c>
      <c r="C19" s="63"/>
      <c r="D19" s="63"/>
      <c r="E19" s="63"/>
      <c r="F19" s="63"/>
      <c r="G19" s="63"/>
      <c r="H19" s="12">
        <v>1</v>
      </c>
      <c r="I19" s="26"/>
      <c r="J19" s="73" t="s">
        <v>65</v>
      </c>
      <c r="K19" s="73"/>
      <c r="L19" s="73"/>
      <c r="M19" s="73"/>
      <c r="N19" s="74"/>
      <c r="O19" s="26"/>
      <c r="P19" s="73" t="s">
        <v>66</v>
      </c>
      <c r="Q19" s="73"/>
      <c r="R19" s="73"/>
      <c r="S19" s="73"/>
      <c r="T19" s="73"/>
      <c r="U19" s="73"/>
      <c r="V19" s="74"/>
      <c r="W19" s="26"/>
      <c r="X19" s="73"/>
      <c r="Y19" s="73"/>
      <c r="Z19" s="73"/>
      <c r="AA19" s="73"/>
      <c r="AB19" s="73"/>
      <c r="AC19" s="74"/>
      <c r="AD19" s="16" t="str">
        <f t="shared" si="0"/>
        <v>─</v>
      </c>
      <c r="AE19" s="24" t="s">
        <v>67</v>
      </c>
    </row>
    <row r="20" spans="1:32" ht="30" customHeight="1" x14ac:dyDescent="0.2">
      <c r="A20" s="37" t="s">
        <v>68</v>
      </c>
      <c r="B20" s="63" t="s">
        <v>69</v>
      </c>
      <c r="C20" s="63"/>
      <c r="D20" s="63"/>
      <c r="E20" s="63"/>
      <c r="F20" s="63"/>
      <c r="G20" s="63"/>
      <c r="H20" s="12">
        <v>1</v>
      </c>
      <c r="I20" s="66" t="s">
        <v>70</v>
      </c>
      <c r="J20" s="67"/>
      <c r="K20" s="67"/>
      <c r="L20" s="67"/>
      <c r="M20" s="67"/>
      <c r="N20" s="67"/>
      <c r="O20" s="67"/>
      <c r="P20" s="67"/>
      <c r="Q20" s="67"/>
      <c r="R20" s="67"/>
      <c r="S20" s="67"/>
      <c r="T20" s="55"/>
      <c r="U20" s="68" t="s">
        <v>71</v>
      </c>
      <c r="V20" s="68"/>
      <c r="W20" s="68"/>
      <c r="X20" s="68"/>
      <c r="Y20" s="68"/>
      <c r="Z20" s="68"/>
      <c r="AA20" s="68"/>
      <c r="AB20" s="68"/>
      <c r="AC20" s="69"/>
      <c r="AD20" s="16" t="str">
        <f>IF(T20="","─",T20*H20)</f>
        <v>─</v>
      </c>
      <c r="AE20" s="24" t="s">
        <v>72</v>
      </c>
    </row>
    <row r="21" spans="1:32" ht="39.9" customHeight="1" x14ac:dyDescent="0.2">
      <c r="A21" s="37" t="s">
        <v>73</v>
      </c>
      <c r="B21" s="63" t="s">
        <v>74</v>
      </c>
      <c r="C21" s="63"/>
      <c r="D21" s="63"/>
      <c r="E21" s="63"/>
      <c r="F21" s="63"/>
      <c r="G21" s="63"/>
      <c r="H21" s="12">
        <v>1</v>
      </c>
      <c r="I21" s="26"/>
      <c r="J21" s="131" t="s">
        <v>75</v>
      </c>
      <c r="K21" s="131"/>
      <c r="L21" s="131"/>
      <c r="M21" s="131"/>
      <c r="N21" s="132"/>
      <c r="O21" s="26"/>
      <c r="P21" s="131" t="s">
        <v>76</v>
      </c>
      <c r="Q21" s="131"/>
      <c r="R21" s="131"/>
      <c r="S21" s="131"/>
      <c r="T21" s="131"/>
      <c r="U21" s="131"/>
      <c r="V21" s="132"/>
      <c r="W21" s="26"/>
      <c r="X21" s="131" t="s">
        <v>77</v>
      </c>
      <c r="Y21" s="131"/>
      <c r="Z21" s="131"/>
      <c r="AA21" s="131"/>
      <c r="AB21" s="131"/>
      <c r="AC21" s="132"/>
      <c r="AD21" s="16" t="str">
        <f t="shared" si="0"/>
        <v>─</v>
      </c>
      <c r="AE21" s="24" t="s">
        <v>78</v>
      </c>
    </row>
    <row r="22" spans="1:32" ht="20.149999999999999" customHeight="1" x14ac:dyDescent="0.2">
      <c r="A22" s="71" t="s">
        <v>79</v>
      </c>
      <c r="B22" s="63" t="s">
        <v>80</v>
      </c>
      <c r="C22" s="63"/>
      <c r="D22" s="63"/>
      <c r="E22" s="63"/>
      <c r="F22" s="63"/>
      <c r="G22" s="63"/>
      <c r="H22" s="12">
        <v>1</v>
      </c>
      <c r="I22" s="29" t="str">
        <f>IF(O23="","",IF(O23&lt;=4,"○",""))</f>
        <v/>
      </c>
      <c r="J22" s="73" t="s">
        <v>81</v>
      </c>
      <c r="K22" s="73"/>
      <c r="L22" s="73"/>
      <c r="M22" s="73"/>
      <c r="N22" s="74"/>
      <c r="O22" s="29" t="str">
        <f>IF(O23="","",IF(AND(O23&gt;=5,O23&lt;=24),"○",""))</f>
        <v/>
      </c>
      <c r="P22" s="73" t="s">
        <v>82</v>
      </c>
      <c r="Q22" s="73"/>
      <c r="R22" s="73"/>
      <c r="S22" s="73"/>
      <c r="T22" s="73"/>
      <c r="U22" s="73"/>
      <c r="V22" s="74"/>
      <c r="W22" s="29" t="str">
        <f>IF(O23="","",IF(O23&gt;=25,"○",""))</f>
        <v/>
      </c>
      <c r="X22" s="73" t="s">
        <v>83</v>
      </c>
      <c r="Y22" s="73"/>
      <c r="Z22" s="73"/>
      <c r="AA22" s="73"/>
      <c r="AB22" s="73"/>
      <c r="AC22" s="74"/>
      <c r="AD22" s="16" t="str">
        <f>IF(AND(I22="",O22="",W22=""),"─",IF(AND(W22="",O22=""),H22,IF(W22="",H22*$T$11,H22*$AA$11)))</f>
        <v>─</v>
      </c>
      <c r="AE22" s="137" t="s">
        <v>84</v>
      </c>
    </row>
    <row r="23" spans="1:32" ht="30" customHeight="1" x14ac:dyDescent="0.2">
      <c r="A23" s="72"/>
      <c r="B23" s="63"/>
      <c r="C23" s="63"/>
      <c r="D23" s="63"/>
      <c r="E23" s="63"/>
      <c r="F23" s="63"/>
      <c r="G23" s="63"/>
      <c r="H23" s="139" t="s">
        <v>85</v>
      </c>
      <c r="I23" s="140"/>
      <c r="J23" s="140"/>
      <c r="K23" s="140"/>
      <c r="L23" s="140"/>
      <c r="M23" s="140"/>
      <c r="N23" s="141"/>
      <c r="O23" s="39"/>
      <c r="P23" s="142" t="s">
        <v>86</v>
      </c>
      <c r="Q23" s="142"/>
      <c r="R23" s="142"/>
      <c r="S23" s="142"/>
      <c r="T23" s="142"/>
      <c r="U23" s="142"/>
      <c r="V23" s="143"/>
      <c r="W23" s="144" t="s">
        <v>87</v>
      </c>
      <c r="X23" s="145"/>
      <c r="Y23" s="145"/>
      <c r="Z23" s="145"/>
      <c r="AA23" s="145"/>
      <c r="AB23" s="145"/>
      <c r="AC23" s="146"/>
      <c r="AD23" s="16">
        <f>IF(O23="",0,IF(O23&lt;50,0,4*ROUNDUP((O23-49)/12,0)))</f>
        <v>0</v>
      </c>
      <c r="AE23" s="138"/>
    </row>
    <row r="24" spans="1:32" ht="39.9" customHeight="1" x14ac:dyDescent="0.2">
      <c r="A24" s="37" t="s">
        <v>88</v>
      </c>
      <c r="B24" s="63" t="s">
        <v>89</v>
      </c>
      <c r="C24" s="63"/>
      <c r="D24" s="63"/>
      <c r="E24" s="63"/>
      <c r="F24" s="63"/>
      <c r="G24" s="63"/>
      <c r="H24" s="12">
        <v>1</v>
      </c>
      <c r="I24" s="26"/>
      <c r="J24" s="131" t="s">
        <v>75</v>
      </c>
      <c r="K24" s="131"/>
      <c r="L24" s="131"/>
      <c r="M24" s="131"/>
      <c r="N24" s="132"/>
      <c r="O24" s="26"/>
      <c r="P24" s="131" t="s">
        <v>76</v>
      </c>
      <c r="Q24" s="131"/>
      <c r="R24" s="131"/>
      <c r="S24" s="131"/>
      <c r="T24" s="131"/>
      <c r="U24" s="131"/>
      <c r="V24" s="132"/>
      <c r="W24" s="26"/>
      <c r="X24" s="131" t="s">
        <v>77</v>
      </c>
      <c r="Y24" s="131"/>
      <c r="Z24" s="131"/>
      <c r="AA24" s="131"/>
      <c r="AB24" s="131"/>
      <c r="AC24" s="132"/>
      <c r="AD24" s="16" t="str">
        <f t="shared" si="0"/>
        <v>─</v>
      </c>
      <c r="AE24" s="24" t="s">
        <v>90</v>
      </c>
    </row>
    <row r="25" spans="1:32" ht="30" customHeight="1" x14ac:dyDescent="0.2">
      <c r="A25" s="70" t="s">
        <v>91</v>
      </c>
      <c r="B25" s="70"/>
      <c r="C25" s="70"/>
      <c r="D25" s="70"/>
      <c r="E25" s="70"/>
      <c r="F25" s="70"/>
      <c r="G25" s="70"/>
      <c r="H25" s="129" t="s">
        <v>92</v>
      </c>
      <c r="I25" s="130"/>
      <c r="J25" s="130"/>
      <c r="K25" s="130"/>
      <c r="L25" s="130"/>
      <c r="M25" s="130"/>
      <c r="N25" s="38">
        <f>SUM(AD12:AD18)</f>
        <v>0</v>
      </c>
      <c r="O25" s="64" t="s">
        <v>26</v>
      </c>
      <c r="P25" s="64"/>
      <c r="Q25" s="64"/>
      <c r="R25" s="147" t="s">
        <v>93</v>
      </c>
      <c r="S25" s="147"/>
      <c r="T25" s="147"/>
      <c r="U25" s="147"/>
      <c r="V25" s="147"/>
      <c r="W25" s="147"/>
      <c r="X25" s="147"/>
      <c r="Y25" s="38">
        <f>SUM(AD19:AD24)</f>
        <v>0</v>
      </c>
      <c r="Z25" s="64" t="s">
        <v>26</v>
      </c>
      <c r="AA25" s="64"/>
      <c r="AB25" s="64"/>
      <c r="AC25" s="64"/>
      <c r="AD25" s="65"/>
      <c r="AE25" s="37"/>
    </row>
    <row r="26" spans="1:32" ht="20.149999999999999" hidden="1" customHeight="1" x14ac:dyDescent="0.2">
      <c r="A26" s="17"/>
      <c r="K26" s="18"/>
      <c r="L26" s="19"/>
      <c r="M26" s="8"/>
      <c r="N26" s="20"/>
      <c r="O26" s="8"/>
      <c r="AF26" s="23"/>
    </row>
    <row r="27" spans="1:32" ht="20.149999999999999" hidden="1" customHeight="1" x14ac:dyDescent="0.2">
      <c r="A27" s="8"/>
      <c r="C27" s="21" t="s">
        <v>94</v>
      </c>
    </row>
  </sheetData>
  <mergeCells count="77">
    <mergeCell ref="AE22:AE23"/>
    <mergeCell ref="H23:N23"/>
    <mergeCell ref="P23:V23"/>
    <mergeCell ref="W23:AC23"/>
    <mergeCell ref="R25:X25"/>
    <mergeCell ref="B19:G19"/>
    <mergeCell ref="J19:N19"/>
    <mergeCell ref="P19:V19"/>
    <mergeCell ref="X19:AC19"/>
    <mergeCell ref="P13:V13"/>
    <mergeCell ref="X13:AC13"/>
    <mergeCell ref="B15:G15"/>
    <mergeCell ref="J15:N15"/>
    <mergeCell ref="P15:V15"/>
    <mergeCell ref="X15:AC15"/>
    <mergeCell ref="B14:G14"/>
    <mergeCell ref="J14:N14"/>
    <mergeCell ref="P14:V14"/>
    <mergeCell ref="X14:AC14"/>
    <mergeCell ref="B17:G17"/>
    <mergeCell ref="J17:N17"/>
    <mergeCell ref="B18:G18"/>
    <mergeCell ref="J18:N18"/>
    <mergeCell ref="P18:V18"/>
    <mergeCell ref="X18:AC18"/>
    <mergeCell ref="H25:M25"/>
    <mergeCell ref="B21:G21"/>
    <mergeCell ref="J21:N21"/>
    <mergeCell ref="P21:V21"/>
    <mergeCell ref="X21:AC21"/>
    <mergeCell ref="B24:G24"/>
    <mergeCell ref="J24:N24"/>
    <mergeCell ref="P24:V24"/>
    <mergeCell ref="X24:AC24"/>
    <mergeCell ref="B22:G23"/>
    <mergeCell ref="J22:N22"/>
    <mergeCell ref="P22:V22"/>
    <mergeCell ref="P17:V17"/>
    <mergeCell ref="X17:AC17"/>
    <mergeCell ref="B16:G16"/>
    <mergeCell ref="I16:S16"/>
    <mergeCell ref="U16:AC16"/>
    <mergeCell ref="B13:G13"/>
    <mergeCell ref="J13:N13"/>
    <mergeCell ref="O10:V10"/>
    <mergeCell ref="W10:AC10"/>
    <mergeCell ref="AD10:AD11"/>
    <mergeCell ref="J11:L11"/>
    <mergeCell ref="P11:S11"/>
    <mergeCell ref="X11:Z11"/>
    <mergeCell ref="B12:G12"/>
    <mergeCell ref="J12:N12"/>
    <mergeCell ref="P12:V12"/>
    <mergeCell ref="X12:AC12"/>
    <mergeCell ref="A9:G11"/>
    <mergeCell ref="H9:H11"/>
    <mergeCell ref="I9:AD9"/>
    <mergeCell ref="I10:N10"/>
    <mergeCell ref="A6:G6"/>
    <mergeCell ref="H6:N6"/>
    <mergeCell ref="O6:V6"/>
    <mergeCell ref="W6:AD6"/>
    <mergeCell ref="A7:G7"/>
    <mergeCell ref="H7:AD7"/>
    <mergeCell ref="N1:P1"/>
    <mergeCell ref="Q1:AD1"/>
    <mergeCell ref="A4:AD4"/>
    <mergeCell ref="A5:AD5"/>
    <mergeCell ref="N2:P3"/>
    <mergeCell ref="B20:G20"/>
    <mergeCell ref="O25:Q25"/>
    <mergeCell ref="Z25:AD25"/>
    <mergeCell ref="I20:S20"/>
    <mergeCell ref="U20:AC20"/>
    <mergeCell ref="A25:G25"/>
    <mergeCell ref="A22:A23"/>
    <mergeCell ref="X22:AC22"/>
  </mergeCells>
  <phoneticPr fontId="2"/>
  <dataValidations count="1">
    <dataValidation type="list" allowBlank="1" showInputMessage="1" showErrorMessage="1" sqref="O17:O19 I24 O24 W21 O21 I21 I15 W19 O15 W17 I19 W24 I12:I13 W12:W15 O12:O13" xr:uid="{00000000-0002-0000-0100-000000000000}">
      <formula1>$C$26:$C$27</formula1>
    </dataValidation>
  </dataValidations>
  <printOptions horizontalCentered="1"/>
  <pageMargins left="0.23622047244094491" right="0.23622047244094491" top="0.55118110236220474" bottom="0.55118110236220474" header="0.31496062992125984" footer="0.31496062992125984"/>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8"/>
  <sheetViews>
    <sheetView tabSelected="1" zoomScaleNormal="100" workbookViewId="0">
      <selection activeCell="AG67" sqref="AG67"/>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ht="20.149999999999999" customHeight="1" x14ac:dyDescent="0.2">
      <c r="A1" s="15" t="s">
        <v>143</v>
      </c>
      <c r="F1" s="1"/>
      <c r="G1" s="1"/>
      <c r="N1" s="157" t="s">
        <v>8</v>
      </c>
      <c r="O1" s="157"/>
      <c r="P1" s="157"/>
      <c r="Q1" s="159"/>
      <c r="R1" s="160"/>
      <c r="S1" s="160"/>
      <c r="T1" s="160"/>
      <c r="U1" s="160"/>
      <c r="V1" s="160"/>
      <c r="W1" s="160"/>
      <c r="X1" s="160"/>
      <c r="Y1" s="160"/>
      <c r="Z1" s="160"/>
      <c r="AA1" s="160"/>
      <c r="AB1" s="160"/>
      <c r="AC1" s="160"/>
      <c r="AD1" s="161"/>
    </row>
    <row r="2" spans="1:33" ht="13.5" customHeight="1" x14ac:dyDescent="0.2">
      <c r="A2" s="45"/>
      <c r="B2" s="45"/>
      <c r="C2" s="45"/>
      <c r="D2" s="45"/>
      <c r="E2" s="45"/>
      <c r="F2" s="45"/>
      <c r="G2" s="45"/>
      <c r="N2" s="165" t="s">
        <v>9</v>
      </c>
      <c r="O2" s="166"/>
      <c r="P2" s="167"/>
      <c r="Q2" s="31" t="s">
        <v>95</v>
      </c>
      <c r="R2" s="177" t="s">
        <v>10</v>
      </c>
      <c r="S2" s="177"/>
      <c r="T2" s="177"/>
      <c r="U2" s="32" t="s">
        <v>96</v>
      </c>
      <c r="V2" s="177" t="s">
        <v>11</v>
      </c>
      <c r="W2" s="177"/>
      <c r="X2" s="177"/>
      <c r="Y2" s="177"/>
      <c r="Z2" s="177"/>
      <c r="AA2" s="177"/>
      <c r="AB2" s="177"/>
      <c r="AC2" s="177"/>
      <c r="AD2" s="178"/>
    </row>
    <row r="3" spans="1:33" ht="13.5" customHeight="1" x14ac:dyDescent="0.2">
      <c r="A3" s="45"/>
      <c r="B3" s="45"/>
      <c r="C3" s="45"/>
      <c r="D3" s="45"/>
      <c r="E3" s="45"/>
      <c r="F3" s="45"/>
      <c r="G3" s="45"/>
      <c r="N3" s="168"/>
      <c r="O3" s="169"/>
      <c r="P3" s="170"/>
      <c r="Q3" s="33" t="s">
        <v>95</v>
      </c>
      <c r="R3" s="150" t="s">
        <v>97</v>
      </c>
      <c r="S3" s="150"/>
      <c r="T3" s="150"/>
      <c r="U3" s="150"/>
      <c r="V3" s="150"/>
      <c r="W3" s="150"/>
      <c r="X3" s="150"/>
      <c r="Y3" s="150"/>
      <c r="Z3" s="150"/>
      <c r="AA3" s="150"/>
      <c r="AB3" s="150"/>
      <c r="AC3" s="150"/>
      <c r="AD3" s="151"/>
      <c r="AF3" s="1" t="s">
        <v>98</v>
      </c>
    </row>
    <row r="4" spans="1:33" s="2" customFormat="1" ht="26.25" customHeight="1" x14ac:dyDescent="0.2">
      <c r="A4" s="77" t="s">
        <v>99</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F4" s="3" t="s">
        <v>100</v>
      </c>
    </row>
    <row r="5" spans="1:33" s="3" customFormat="1" ht="25.5" customHeight="1" x14ac:dyDescent="0.2">
      <c r="A5" s="85" t="s">
        <v>15</v>
      </c>
      <c r="B5" s="86"/>
      <c r="C5" s="86"/>
      <c r="D5" s="86"/>
      <c r="E5" s="86"/>
      <c r="F5" s="86"/>
      <c r="G5" s="87"/>
      <c r="H5" s="171"/>
      <c r="I5" s="172"/>
      <c r="J5" s="172"/>
      <c r="K5" s="172"/>
      <c r="L5" s="172"/>
      <c r="M5" s="172"/>
      <c r="N5" s="173"/>
      <c r="O5" s="91" t="s">
        <v>16</v>
      </c>
      <c r="P5" s="92"/>
      <c r="Q5" s="92"/>
      <c r="R5" s="92"/>
      <c r="S5" s="92"/>
      <c r="T5" s="92"/>
      <c r="U5" s="92"/>
      <c r="V5" s="93"/>
      <c r="W5" s="174"/>
      <c r="X5" s="175"/>
      <c r="Y5" s="175"/>
      <c r="Z5" s="175"/>
      <c r="AA5" s="175"/>
      <c r="AB5" s="175"/>
      <c r="AC5" s="175"/>
      <c r="AD5" s="176"/>
    </row>
    <row r="6" spans="1:33" s="3" customFormat="1" ht="33" customHeight="1" x14ac:dyDescent="0.2">
      <c r="A6" s="97" t="s">
        <v>17</v>
      </c>
      <c r="B6" s="98"/>
      <c r="C6" s="98"/>
      <c r="D6" s="98"/>
      <c r="E6" s="98"/>
      <c r="F6" s="98"/>
      <c r="G6" s="99"/>
      <c r="H6" s="183"/>
      <c r="I6" s="184"/>
      <c r="J6" s="184"/>
      <c r="K6" s="184"/>
      <c r="L6" s="184"/>
      <c r="M6" s="184"/>
      <c r="N6" s="184"/>
      <c r="O6" s="184"/>
      <c r="P6" s="184"/>
      <c r="Q6" s="184"/>
      <c r="R6" s="184"/>
      <c r="S6" s="184"/>
      <c r="T6" s="184"/>
      <c r="U6" s="184"/>
      <c r="V6" s="184"/>
      <c r="W6" s="184"/>
      <c r="X6" s="184"/>
      <c r="Y6" s="184"/>
      <c r="Z6" s="184"/>
      <c r="AA6" s="184"/>
      <c r="AB6" s="184"/>
      <c r="AC6" s="184"/>
      <c r="AD6" s="185"/>
    </row>
    <row r="7" spans="1:33" x14ac:dyDescent="0.2">
      <c r="A7" s="164" t="s">
        <v>101</v>
      </c>
      <c r="B7" s="164"/>
      <c r="C7" s="164"/>
      <c r="D7" s="164"/>
      <c r="E7" s="164"/>
      <c r="F7" s="164"/>
      <c r="G7" s="164"/>
      <c r="H7" s="14"/>
      <c r="I7" s="179" t="s">
        <v>102</v>
      </c>
      <c r="J7" s="68"/>
      <c r="K7" s="68"/>
      <c r="L7" s="68"/>
      <c r="M7" s="68"/>
      <c r="N7" s="69"/>
      <c r="O7" s="180" t="s">
        <v>103</v>
      </c>
      <c r="P7" s="181"/>
      <c r="Q7" s="181"/>
      <c r="R7" s="182"/>
      <c r="S7" s="14"/>
      <c r="T7" s="179" t="s">
        <v>71</v>
      </c>
      <c r="U7" s="68"/>
      <c r="V7" s="68"/>
      <c r="W7" s="68"/>
      <c r="X7" s="68"/>
      <c r="Y7" s="68"/>
      <c r="Z7" s="68"/>
      <c r="AA7" s="68"/>
      <c r="AB7" s="68"/>
      <c r="AC7" s="68"/>
      <c r="AD7" s="69"/>
    </row>
    <row r="8" spans="1:33" x14ac:dyDescent="0.2">
      <c r="A8" t="s">
        <v>104</v>
      </c>
      <c r="W8" t="s">
        <v>105</v>
      </c>
    </row>
    <row r="9" spans="1:33" x14ac:dyDescent="0.2">
      <c r="A9" s="189" t="s">
        <v>106</v>
      </c>
      <c r="B9" s="189"/>
      <c r="C9" s="189"/>
      <c r="D9" s="189"/>
      <c r="E9" s="189"/>
      <c r="F9" s="189"/>
      <c r="G9" s="189"/>
      <c r="H9" s="164" t="s">
        <v>107</v>
      </c>
      <c r="I9" s="164"/>
      <c r="J9" s="164"/>
      <c r="K9" s="164"/>
      <c r="L9" s="164"/>
      <c r="M9" s="164"/>
      <c r="N9" s="164"/>
      <c r="O9" s="164"/>
      <c r="P9" s="164"/>
      <c r="Q9" s="164"/>
      <c r="R9" s="164"/>
      <c r="S9" s="164"/>
      <c r="T9" s="164"/>
      <c r="U9" s="164"/>
      <c r="V9" s="164"/>
      <c r="W9" s="164"/>
      <c r="X9" s="164"/>
      <c r="Y9" s="158" t="s">
        <v>108</v>
      </c>
      <c r="Z9" s="158"/>
      <c r="AA9" s="158"/>
      <c r="AB9" s="158"/>
      <c r="AC9" s="158"/>
      <c r="AD9" s="158"/>
    </row>
    <row r="10" spans="1:33" x14ac:dyDescent="0.2">
      <c r="A10" s="190" t="s">
        <v>144</v>
      </c>
      <c r="B10" s="190"/>
      <c r="C10" s="190"/>
      <c r="D10" s="190"/>
      <c r="E10" s="190"/>
      <c r="F10" s="190"/>
      <c r="G10" s="190"/>
      <c r="H10" s="190" t="s">
        <v>109</v>
      </c>
      <c r="I10" s="190"/>
      <c r="J10" s="190"/>
      <c r="K10" s="190"/>
      <c r="L10" s="190"/>
      <c r="M10" s="190"/>
      <c r="N10" s="190"/>
      <c r="O10" s="190"/>
      <c r="P10" s="190"/>
      <c r="Q10" s="190"/>
      <c r="R10" s="190"/>
      <c r="S10" s="190"/>
      <c r="T10" s="190"/>
      <c r="U10" s="190"/>
      <c r="V10" s="190"/>
      <c r="W10" s="190"/>
      <c r="X10" s="190"/>
      <c r="Y10" s="156" t="str">
        <f>IF(H7="","",H7*500)</f>
        <v/>
      </c>
      <c r="Z10" s="156"/>
      <c r="AA10" s="156"/>
      <c r="AB10" s="156"/>
      <c r="AC10" s="156"/>
      <c r="AD10" s="156"/>
      <c r="AG10" s="10"/>
    </row>
    <row r="11" spans="1:33" x14ac:dyDescent="0.2">
      <c r="A11" s="191" t="s">
        <v>149</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63" t="str">
        <f>IF(H7="","",Y10)</f>
        <v/>
      </c>
      <c r="Z11" s="163"/>
      <c r="AA11" s="155"/>
      <c r="AB11" s="155"/>
      <c r="AC11" s="155"/>
      <c r="AD11" s="155"/>
    </row>
    <row r="12" spans="1:33" x14ac:dyDescent="0.2">
      <c r="A12" s="190" t="s">
        <v>145</v>
      </c>
      <c r="B12" s="190"/>
      <c r="C12" s="190"/>
      <c r="D12" s="190"/>
      <c r="E12" s="190"/>
      <c r="F12" s="190"/>
      <c r="G12" s="190"/>
      <c r="H12" s="190" t="s">
        <v>110</v>
      </c>
      <c r="I12" s="190"/>
      <c r="J12" s="190"/>
      <c r="K12" s="190"/>
      <c r="L12" s="190"/>
      <c r="M12" s="190"/>
      <c r="N12" s="190"/>
      <c r="O12" s="190"/>
      <c r="P12" s="190"/>
      <c r="Q12" s="190"/>
      <c r="R12" s="190"/>
      <c r="S12" s="190"/>
      <c r="T12" s="190"/>
      <c r="U12" s="190"/>
      <c r="V12" s="190"/>
      <c r="W12" s="190"/>
      <c r="X12" s="190"/>
      <c r="Y12" s="162">
        <v>250000</v>
      </c>
      <c r="Z12" s="162"/>
      <c r="AA12" s="162"/>
      <c r="AB12" s="162"/>
      <c r="AC12" s="162"/>
      <c r="AD12" s="162"/>
    </row>
    <row r="13" spans="1:33" x14ac:dyDescent="0.2">
      <c r="A13" s="192" t="s">
        <v>146</v>
      </c>
      <c r="B13" s="192"/>
      <c r="C13" s="192"/>
      <c r="D13" s="192"/>
      <c r="E13" s="192"/>
      <c r="F13" s="192"/>
      <c r="G13" s="192"/>
      <c r="H13" s="193" t="s">
        <v>111</v>
      </c>
      <c r="I13" s="194"/>
      <c r="J13" s="194"/>
      <c r="K13" s="194"/>
      <c r="L13" s="194"/>
      <c r="M13" s="194"/>
      <c r="N13" s="194"/>
      <c r="O13" s="194"/>
      <c r="P13" s="195">
        <f>YC書式530_研究経費ポイント算出表!Y25</f>
        <v>0</v>
      </c>
      <c r="Q13" s="196">
        <v>500</v>
      </c>
      <c r="R13" s="196"/>
      <c r="S13" s="196"/>
      <c r="T13" s="196"/>
      <c r="U13" s="196"/>
      <c r="V13" s="196"/>
      <c r="W13" s="196"/>
      <c r="X13" s="197"/>
      <c r="Y13" s="156" t="str">
        <f>IF(H7="","",P13*Q13*H7)</f>
        <v/>
      </c>
      <c r="Z13" s="156"/>
      <c r="AA13" s="156"/>
      <c r="AB13" s="156"/>
      <c r="AC13" s="156"/>
      <c r="AD13" s="156"/>
    </row>
    <row r="14" spans="1:33" x14ac:dyDescent="0.2">
      <c r="A14" s="190" t="s">
        <v>147</v>
      </c>
      <c r="B14" s="190"/>
      <c r="C14" s="190"/>
      <c r="D14" s="190"/>
      <c r="E14" s="190"/>
      <c r="F14" s="190"/>
      <c r="G14" s="190"/>
      <c r="H14" s="190" t="s">
        <v>148</v>
      </c>
      <c r="I14" s="190"/>
      <c r="J14" s="190"/>
      <c r="K14" s="190"/>
      <c r="L14" s="190"/>
      <c r="M14" s="190"/>
      <c r="N14" s="190"/>
      <c r="O14" s="190"/>
      <c r="P14" s="190"/>
      <c r="Q14" s="190"/>
      <c r="R14" s="190"/>
      <c r="S14" s="190"/>
      <c r="T14" s="190"/>
      <c r="U14" s="190"/>
      <c r="V14" s="190"/>
      <c r="W14" s="190"/>
      <c r="X14" s="190"/>
      <c r="Y14" s="163" t="str">
        <f>IF(H7="","",(SUM(Y11:AD13))*0.1)</f>
        <v/>
      </c>
      <c r="Z14" s="163"/>
      <c r="AA14" s="155"/>
      <c r="AB14" s="155"/>
      <c r="AC14" s="155"/>
      <c r="AD14" s="155"/>
    </row>
    <row r="15" spans="1:33" x14ac:dyDescent="0.2">
      <c r="A15" s="191" t="s">
        <v>150</v>
      </c>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54" t="str">
        <f>IF(H7="","",SUM(Y12:AD14))</f>
        <v/>
      </c>
      <c r="Z15" s="154"/>
      <c r="AA15" s="155"/>
      <c r="AB15" s="155"/>
      <c r="AC15" s="155"/>
      <c r="AD15" s="155"/>
    </row>
    <row r="16" spans="1:33" x14ac:dyDescent="0.2">
      <c r="A16" s="191" t="s">
        <v>151</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56" t="str">
        <f>IF(H7="","",(Y11+Y15)*0.3)</f>
        <v/>
      </c>
      <c r="Z16" s="156"/>
      <c r="AA16" s="156"/>
      <c r="AB16" s="156"/>
      <c r="AC16" s="156"/>
      <c r="AD16" s="156"/>
    </row>
    <row r="17" spans="1:32" x14ac:dyDescent="0.2">
      <c r="A17" s="191" t="s">
        <v>112</v>
      </c>
      <c r="B17" s="191"/>
      <c r="C17" s="191"/>
      <c r="D17" s="191"/>
      <c r="E17" s="191"/>
      <c r="F17" s="191"/>
      <c r="G17" s="191"/>
      <c r="H17" s="191"/>
      <c r="I17" s="191"/>
      <c r="J17" s="191"/>
      <c r="K17" s="191"/>
      <c r="L17" s="191"/>
      <c r="M17" s="191"/>
      <c r="N17" s="191"/>
      <c r="O17" s="191"/>
      <c r="P17" s="191"/>
      <c r="Q17" s="191"/>
      <c r="R17" s="191"/>
      <c r="S17" s="191"/>
      <c r="T17" s="191"/>
      <c r="U17" s="191"/>
      <c r="V17" s="180" t="s">
        <v>113</v>
      </c>
      <c r="W17" s="181"/>
      <c r="X17" s="182"/>
      <c r="Y17" s="163" t="str">
        <f>IF(H7="","",Y11+Y15+Y16)</f>
        <v/>
      </c>
      <c r="Z17" s="163"/>
      <c r="AA17" s="155"/>
      <c r="AB17" s="155"/>
      <c r="AC17" s="155"/>
      <c r="AD17" s="155"/>
    </row>
    <row r="18" spans="1:32"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188"/>
      <c r="Z18" s="188"/>
      <c r="AA18" s="188"/>
      <c r="AB18" s="188"/>
      <c r="AC18" s="188"/>
      <c r="AD18" s="188"/>
    </row>
    <row r="19" spans="1:32" x14ac:dyDescent="0.2">
      <c r="A19" s="190" t="s">
        <v>114</v>
      </c>
      <c r="B19" s="190"/>
      <c r="C19" s="190"/>
      <c r="D19" s="190"/>
      <c r="E19" s="190"/>
      <c r="F19" s="190"/>
      <c r="G19" s="190"/>
      <c r="H19" s="164" t="s">
        <v>107</v>
      </c>
      <c r="I19" s="164"/>
      <c r="J19" s="164"/>
      <c r="K19" s="164"/>
      <c r="L19" s="164"/>
      <c r="M19" s="164"/>
      <c r="N19" s="164"/>
      <c r="O19" s="164"/>
      <c r="P19" s="164"/>
      <c r="Q19" s="164"/>
      <c r="R19" s="164"/>
      <c r="S19" s="164"/>
      <c r="T19" s="164"/>
      <c r="U19" s="164"/>
      <c r="V19" s="164"/>
      <c r="W19" s="164"/>
      <c r="X19" s="164"/>
      <c r="Y19" s="158" t="s">
        <v>108</v>
      </c>
      <c r="Z19" s="158"/>
      <c r="AA19" s="158"/>
      <c r="AB19" s="158"/>
      <c r="AC19" s="158"/>
      <c r="AD19" s="158"/>
    </row>
    <row r="20" spans="1:32" ht="30" customHeight="1" x14ac:dyDescent="0.2">
      <c r="A20" s="190" t="s">
        <v>152</v>
      </c>
      <c r="B20" s="190"/>
      <c r="C20" s="190"/>
      <c r="D20" s="190"/>
      <c r="E20" s="190"/>
      <c r="F20" s="190"/>
      <c r="G20" s="190"/>
      <c r="H20" s="198" t="s">
        <v>115</v>
      </c>
      <c r="I20" s="198"/>
      <c r="J20" s="198"/>
      <c r="K20" s="198"/>
      <c r="L20" s="198"/>
      <c r="M20" s="198"/>
      <c r="N20" s="198"/>
      <c r="O20" s="198"/>
      <c r="P20" s="198"/>
      <c r="Q20" s="198"/>
      <c r="R20" s="198"/>
      <c r="S20" s="198"/>
      <c r="T20" s="198"/>
      <c r="U20" s="198"/>
      <c r="V20" s="198"/>
      <c r="W20" s="198"/>
      <c r="X20" s="198"/>
      <c r="Y20" s="162">
        <v>10000</v>
      </c>
      <c r="Z20" s="162"/>
      <c r="AA20" s="162"/>
      <c r="AB20" s="162"/>
      <c r="AC20" s="162"/>
      <c r="AD20" s="162"/>
    </row>
    <row r="21" spans="1:32" x14ac:dyDescent="0.2">
      <c r="A21" s="191" t="s">
        <v>116</v>
      </c>
      <c r="B21" s="191"/>
      <c r="C21" s="191"/>
      <c r="D21" s="191"/>
      <c r="E21" s="191"/>
      <c r="F21" s="191"/>
      <c r="G21" s="191"/>
      <c r="H21" s="191"/>
      <c r="I21" s="191"/>
      <c r="J21" s="191"/>
      <c r="K21" s="191"/>
      <c r="L21" s="191"/>
      <c r="M21" s="191"/>
      <c r="N21" s="191"/>
      <c r="O21" s="191"/>
      <c r="P21" s="191"/>
      <c r="Q21" s="191"/>
      <c r="R21" s="191"/>
      <c r="S21" s="191"/>
      <c r="T21" s="191"/>
      <c r="U21" s="191"/>
      <c r="V21" s="180" t="s">
        <v>117</v>
      </c>
      <c r="W21" s="181"/>
      <c r="X21" s="182"/>
      <c r="Y21" s="154" t="str">
        <f>IF(H7="","",Y20)</f>
        <v/>
      </c>
      <c r="Z21" s="154"/>
      <c r="AA21" s="155"/>
      <c r="AB21" s="155"/>
      <c r="AC21" s="155"/>
      <c r="AD21" s="155"/>
    </row>
    <row r="22" spans="1:32" x14ac:dyDescent="0.2">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row>
    <row r="23" spans="1:32" x14ac:dyDescent="0.2">
      <c r="A23" s="190" t="s">
        <v>118</v>
      </c>
      <c r="B23" s="190"/>
      <c r="C23" s="190"/>
      <c r="D23" s="190"/>
      <c r="E23" s="190"/>
      <c r="F23" s="190"/>
      <c r="G23" s="190"/>
      <c r="H23" s="164" t="s">
        <v>107</v>
      </c>
      <c r="I23" s="164"/>
      <c r="J23" s="164"/>
      <c r="K23" s="164"/>
      <c r="L23" s="164"/>
      <c r="M23" s="164"/>
      <c r="N23" s="164"/>
      <c r="O23" s="164"/>
      <c r="P23" s="164"/>
      <c r="Q23" s="164"/>
      <c r="R23" s="164"/>
      <c r="S23" s="164"/>
      <c r="T23" s="164"/>
      <c r="U23" s="164"/>
      <c r="V23" s="164"/>
      <c r="W23" s="164"/>
      <c r="X23" s="164"/>
      <c r="Y23" s="164" t="s">
        <v>108</v>
      </c>
      <c r="Z23" s="164"/>
      <c r="AA23" s="164"/>
      <c r="AB23" s="164"/>
      <c r="AC23" s="164"/>
      <c r="AD23" s="164"/>
    </row>
    <row r="24" spans="1:32" ht="26.15" customHeight="1" x14ac:dyDescent="0.2">
      <c r="A24" s="199" t="s">
        <v>153</v>
      </c>
      <c r="B24" s="199"/>
      <c r="C24" s="199"/>
      <c r="D24" s="199"/>
      <c r="E24" s="199"/>
      <c r="F24" s="199"/>
      <c r="G24" s="199"/>
      <c r="H24" s="200" t="s">
        <v>119</v>
      </c>
      <c r="I24" s="201"/>
      <c r="J24" s="201"/>
      <c r="K24" s="201"/>
      <c r="L24" s="201"/>
      <c r="M24" s="201"/>
      <c r="N24" s="201"/>
      <c r="O24" s="201"/>
      <c r="P24" s="201"/>
      <c r="Q24" s="202">
        <f>YC書式530_研究経費ポイント算出表!N25</f>
        <v>0</v>
      </c>
      <c r="R24" s="202"/>
      <c r="S24" s="202"/>
      <c r="T24" s="203" t="s">
        <v>120</v>
      </c>
      <c r="U24" s="204">
        <v>500</v>
      </c>
      <c r="V24" s="204"/>
      <c r="W24" s="204"/>
      <c r="X24" s="205" t="s">
        <v>121</v>
      </c>
      <c r="Y24" s="206" t="str">
        <f>IF(H7="","",IF(Q24="─","",Q24*U24))</f>
        <v/>
      </c>
      <c r="Z24" s="206"/>
      <c r="AA24" s="206"/>
      <c r="AB24" s="206"/>
      <c r="AC24" s="206"/>
      <c r="AD24" s="206"/>
    </row>
    <row r="25" spans="1:32" ht="26.15" customHeight="1" x14ac:dyDescent="0.2">
      <c r="A25" s="199" t="s">
        <v>154</v>
      </c>
      <c r="B25" s="199"/>
      <c r="C25" s="199"/>
      <c r="D25" s="199"/>
      <c r="E25" s="199"/>
      <c r="F25" s="199"/>
      <c r="G25" s="199"/>
      <c r="H25" s="207"/>
      <c r="I25" s="208" t="s">
        <v>122</v>
      </c>
      <c r="J25" s="209"/>
      <c r="K25" s="209"/>
      <c r="L25" s="210"/>
      <c r="M25" s="211" t="s">
        <v>123</v>
      </c>
      <c r="N25" s="204"/>
      <c r="O25" s="204"/>
      <c r="P25" s="204"/>
      <c r="Q25" s="202">
        <f>Q24</f>
        <v>0</v>
      </c>
      <c r="R25" s="202"/>
      <c r="S25" s="202"/>
      <c r="T25" s="203" t="s">
        <v>120</v>
      </c>
      <c r="U25" s="204">
        <v>500</v>
      </c>
      <c r="V25" s="204"/>
      <c r="W25" s="204"/>
      <c r="X25" s="205" t="s">
        <v>121</v>
      </c>
      <c r="Y25" s="206" t="str">
        <f>IF(H7="","",IF(H25="","",IF(Q25="─","",Q25*U25)))</f>
        <v/>
      </c>
      <c r="Z25" s="206"/>
      <c r="AA25" s="206"/>
      <c r="AB25" s="206"/>
      <c r="AC25" s="206"/>
      <c r="AD25" s="206"/>
    </row>
    <row r="26" spans="1:32" ht="26.15" customHeight="1" x14ac:dyDescent="0.2">
      <c r="A26" s="212" t="s">
        <v>155</v>
      </c>
      <c r="B26" s="199"/>
      <c r="C26" s="199"/>
      <c r="D26" s="199"/>
      <c r="E26" s="199"/>
      <c r="F26" s="199"/>
      <c r="G26" s="199"/>
      <c r="H26" s="213" t="s">
        <v>124</v>
      </c>
      <c r="I26" s="214" t="s">
        <v>125</v>
      </c>
      <c r="J26" s="215"/>
      <c r="K26" s="215"/>
      <c r="L26" s="216"/>
      <c r="M26" s="211" t="s">
        <v>123</v>
      </c>
      <c r="N26" s="204"/>
      <c r="O26" s="204"/>
      <c r="P26" s="204"/>
      <c r="Q26" s="202">
        <f>Q24</f>
        <v>0</v>
      </c>
      <c r="R26" s="202"/>
      <c r="S26" s="202"/>
      <c r="T26" s="203" t="s">
        <v>120</v>
      </c>
      <c r="U26" s="204">
        <v>100</v>
      </c>
      <c r="V26" s="204"/>
      <c r="W26" s="204"/>
      <c r="X26" s="205" t="s">
        <v>121</v>
      </c>
      <c r="Y26" s="206" t="str">
        <f>IF(H7="","",IF(H26="","",IF(Q26="─","",Q26*U26)))</f>
        <v/>
      </c>
      <c r="Z26" s="206"/>
      <c r="AA26" s="206"/>
      <c r="AB26" s="206"/>
      <c r="AC26" s="206"/>
      <c r="AD26" s="206"/>
      <c r="AF26" t="s">
        <v>94</v>
      </c>
    </row>
    <row r="27" spans="1:32" ht="26.15" customHeight="1" x14ac:dyDescent="0.2">
      <c r="A27" s="190" t="s">
        <v>156</v>
      </c>
      <c r="B27" s="190"/>
      <c r="C27" s="190"/>
      <c r="D27" s="190"/>
      <c r="E27" s="190"/>
      <c r="F27" s="190"/>
      <c r="G27" s="190"/>
      <c r="H27" s="198" t="s">
        <v>157</v>
      </c>
      <c r="I27" s="198"/>
      <c r="J27" s="198"/>
      <c r="K27" s="198"/>
      <c r="L27" s="198"/>
      <c r="M27" s="198"/>
      <c r="N27" s="198"/>
      <c r="O27" s="198"/>
      <c r="P27" s="198"/>
      <c r="Q27" s="198"/>
      <c r="R27" s="198"/>
      <c r="S27" s="198"/>
      <c r="T27" s="198"/>
      <c r="U27" s="198"/>
      <c r="V27" s="198"/>
      <c r="W27" s="198"/>
      <c r="X27" s="198"/>
      <c r="Y27" s="206" t="str">
        <f>IF(H7="","",IF(Y24="","",SUM(Y24:AD26)*0.1))</f>
        <v/>
      </c>
      <c r="Z27" s="206"/>
      <c r="AA27" s="206"/>
      <c r="AB27" s="206"/>
      <c r="AC27" s="206"/>
      <c r="AD27" s="206"/>
    </row>
    <row r="28" spans="1:32" x14ac:dyDescent="0.2">
      <c r="A28" s="191" t="s">
        <v>158</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217" t="str">
        <f>IF(H7="","",SUM(Y25:Y27))</f>
        <v/>
      </c>
      <c r="Z28" s="217"/>
      <c r="AA28" s="218"/>
      <c r="AB28" s="218"/>
      <c r="AC28" s="218"/>
      <c r="AD28" s="218"/>
    </row>
    <row r="29" spans="1:32" x14ac:dyDescent="0.2">
      <c r="A29" s="191" t="s">
        <v>159</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206" t="str">
        <f>IF(H7="","",IF(Y24="","",SUM(Y24:AD27)*0.3))</f>
        <v/>
      </c>
      <c r="Z29" s="206"/>
      <c r="AA29" s="206"/>
      <c r="AB29" s="206"/>
      <c r="AC29" s="206"/>
      <c r="AD29" s="206"/>
    </row>
    <row r="30" spans="1:32" x14ac:dyDescent="0.2">
      <c r="A30" s="190" t="s">
        <v>126</v>
      </c>
      <c r="B30" s="190"/>
      <c r="C30" s="190"/>
      <c r="D30" s="190"/>
      <c r="E30" s="190"/>
      <c r="F30" s="190"/>
      <c r="G30" s="190"/>
      <c r="H30" s="190"/>
      <c r="I30" s="190"/>
      <c r="J30" s="190"/>
      <c r="K30" s="190"/>
      <c r="L30" s="190"/>
      <c r="M30" s="190"/>
      <c r="N30" s="190"/>
      <c r="O30" s="190"/>
      <c r="P30" s="190"/>
      <c r="Q30" s="190"/>
      <c r="R30" s="190"/>
      <c r="S30" s="190"/>
      <c r="T30" s="190"/>
      <c r="U30" s="190"/>
      <c r="V30" s="180" t="s">
        <v>127</v>
      </c>
      <c r="W30" s="181"/>
      <c r="X30" s="182"/>
      <c r="Y30" s="217" t="str">
        <f>IF(H7="","",IF(OR(Y24="",Y28="",Y29=""),"",Y24+Y28+Y29))</f>
        <v/>
      </c>
      <c r="Z30" s="217"/>
      <c r="AA30" s="218"/>
      <c r="AB30" s="218"/>
      <c r="AC30" s="218"/>
      <c r="AD30" s="218"/>
    </row>
    <row r="31" spans="1:32" x14ac:dyDescent="0.2">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row>
    <row r="32" spans="1:32" x14ac:dyDescent="0.2">
      <c r="A32" s="219" t="s">
        <v>128</v>
      </c>
      <c r="B32" s="219"/>
      <c r="C32" s="219"/>
      <c r="D32" s="219"/>
      <c r="E32" s="219"/>
      <c r="F32" s="219"/>
      <c r="G32" s="219"/>
      <c r="H32" s="219"/>
      <c r="I32" s="219"/>
      <c r="J32" s="219"/>
      <c r="K32" s="219"/>
      <c r="L32" s="219"/>
      <c r="M32" s="219"/>
      <c r="N32" s="219"/>
      <c r="O32" s="219"/>
      <c r="P32" s="40"/>
      <c r="Q32" s="40"/>
      <c r="R32" s="40"/>
      <c r="S32" s="40"/>
      <c r="T32" s="40"/>
      <c r="U32" s="40"/>
      <c r="V32" s="40"/>
      <c r="W32" s="40"/>
      <c r="X32" s="40"/>
      <c r="Y32" s="40"/>
      <c r="Z32" s="40"/>
      <c r="AA32" s="40"/>
      <c r="AB32" s="40"/>
      <c r="AC32" s="40"/>
      <c r="AD32" s="40"/>
    </row>
    <row r="33" spans="1:30" ht="14" x14ac:dyDescent="0.2">
      <c r="A33" s="219" t="s">
        <v>129</v>
      </c>
      <c r="B33" s="219"/>
      <c r="C33" s="219"/>
      <c r="D33" s="219"/>
      <c r="E33" s="219"/>
      <c r="F33" s="219"/>
      <c r="G33" s="219"/>
      <c r="H33" s="219"/>
      <c r="I33" s="219"/>
      <c r="J33" s="219"/>
      <c r="K33" s="219"/>
      <c r="L33" s="219"/>
      <c r="M33" s="219"/>
      <c r="N33" s="219"/>
      <c r="O33" s="219"/>
      <c r="P33" s="40" t="s">
        <v>130</v>
      </c>
      <c r="Q33" s="220" t="str">
        <f>IF(H7="","",Y17)</f>
        <v/>
      </c>
      <c r="R33" s="220"/>
      <c r="S33" s="220"/>
      <c r="T33" s="220"/>
      <c r="U33" s="220"/>
      <c r="V33" s="220"/>
      <c r="W33" s="220"/>
      <c r="X33" s="220"/>
      <c r="Y33" s="220"/>
      <c r="Z33" s="221"/>
      <c r="AA33" s="43" t="s">
        <v>131</v>
      </c>
      <c r="AB33" s="43"/>
      <c r="AC33" s="43"/>
      <c r="AD33" s="43"/>
    </row>
    <row r="34" spans="1:30" ht="9.9" customHeight="1" x14ac:dyDescent="0.2">
      <c r="A34" s="40"/>
      <c r="B34" s="40"/>
      <c r="C34" s="40"/>
      <c r="D34" s="40"/>
      <c r="E34" s="40"/>
      <c r="F34" s="40"/>
      <c r="G34" s="40"/>
      <c r="H34" s="40"/>
      <c r="I34" s="40"/>
      <c r="J34" s="40"/>
      <c r="K34" s="40"/>
      <c r="L34" s="40"/>
      <c r="M34" s="40"/>
      <c r="N34" s="40"/>
      <c r="O34" s="40"/>
      <c r="P34" s="40"/>
      <c r="Q34" s="222"/>
      <c r="R34" s="222"/>
      <c r="S34" s="222"/>
      <c r="T34" s="222"/>
      <c r="U34" s="222"/>
      <c r="V34" s="222"/>
      <c r="W34" s="222"/>
      <c r="X34" s="222"/>
      <c r="Y34" s="222"/>
      <c r="Z34" s="222"/>
      <c r="AA34" s="40"/>
      <c r="AB34" s="40"/>
      <c r="AC34" s="40"/>
      <c r="AD34" s="40"/>
    </row>
    <row r="35" spans="1:30" ht="14" x14ac:dyDescent="0.2">
      <c r="A35" s="219" t="s">
        <v>132</v>
      </c>
      <c r="B35" s="219"/>
      <c r="C35" s="219"/>
      <c r="D35" s="219"/>
      <c r="E35" s="219"/>
      <c r="F35" s="219"/>
      <c r="G35" s="219"/>
      <c r="H35" s="219"/>
      <c r="I35" s="219"/>
      <c r="J35" s="219"/>
      <c r="K35" s="219"/>
      <c r="L35" s="219"/>
      <c r="M35" s="219"/>
      <c r="N35" s="219"/>
      <c r="O35" s="219"/>
      <c r="P35" s="40"/>
      <c r="Q35" s="222"/>
      <c r="R35" s="222"/>
      <c r="S35" s="222"/>
      <c r="T35" s="222"/>
      <c r="U35" s="222"/>
      <c r="V35" s="222"/>
      <c r="W35" s="222"/>
      <c r="X35" s="222"/>
      <c r="Y35" s="222"/>
      <c r="Z35" s="222"/>
      <c r="AA35" s="40"/>
      <c r="AB35" s="40"/>
      <c r="AC35" s="40"/>
      <c r="AD35" s="40"/>
    </row>
    <row r="36" spans="1:30" ht="14" x14ac:dyDescent="0.2">
      <c r="A36" s="219" t="s">
        <v>163</v>
      </c>
      <c r="B36" s="219"/>
      <c r="C36" s="219"/>
      <c r="D36" s="219"/>
      <c r="E36" s="219"/>
      <c r="F36" s="219"/>
      <c r="G36" s="219"/>
      <c r="H36" s="219"/>
      <c r="I36" s="219"/>
      <c r="J36" s="219"/>
      <c r="K36" s="219"/>
      <c r="L36" s="219"/>
      <c r="M36" s="219"/>
      <c r="N36" s="219"/>
      <c r="O36" s="219"/>
      <c r="P36" s="40" t="s">
        <v>130</v>
      </c>
      <c r="Q36" s="220" t="str">
        <f>Y21</f>
        <v/>
      </c>
      <c r="R36" s="220"/>
      <c r="S36" s="220"/>
      <c r="T36" s="220"/>
      <c r="U36" s="220"/>
      <c r="V36" s="220"/>
      <c r="W36" s="220"/>
      <c r="X36" s="220"/>
      <c r="Y36" s="220"/>
      <c r="Z36" s="221"/>
      <c r="AA36" s="43" t="s">
        <v>131</v>
      </c>
      <c r="AB36" s="43"/>
      <c r="AC36" s="43"/>
      <c r="AD36" s="43"/>
    </row>
    <row r="37" spans="1:30" ht="14" x14ac:dyDescent="0.2">
      <c r="A37" s="40" t="s">
        <v>167</v>
      </c>
      <c r="B37" s="219" t="s">
        <v>168</v>
      </c>
      <c r="C37" s="219"/>
      <c r="D37" s="219"/>
      <c r="E37" s="219"/>
      <c r="F37" s="219"/>
      <c r="G37" s="219"/>
      <c r="H37" s="219"/>
      <c r="I37" s="219"/>
      <c r="J37" s="219"/>
      <c r="K37" s="219"/>
      <c r="L37" s="219"/>
      <c r="M37" s="219"/>
      <c r="N37" s="219"/>
      <c r="O37" s="219"/>
      <c r="P37" s="40" t="s">
        <v>130</v>
      </c>
      <c r="Q37" s="220" t="str">
        <f>IF(H7="","",Q36*S7)</f>
        <v/>
      </c>
      <c r="R37" s="220"/>
      <c r="S37" s="220"/>
      <c r="T37" s="220"/>
      <c r="U37" s="220"/>
      <c r="V37" s="220"/>
      <c r="W37" s="220"/>
      <c r="X37" s="220"/>
      <c r="Y37" s="220"/>
      <c r="Z37" s="221"/>
      <c r="AA37" s="43" t="s">
        <v>131</v>
      </c>
      <c r="AB37" s="43"/>
      <c r="AC37" s="43"/>
      <c r="AD37" s="43"/>
    </row>
    <row r="38" spans="1:30" ht="9.9" customHeight="1" x14ac:dyDescent="0.2">
      <c r="A38" s="40"/>
      <c r="B38" s="40"/>
      <c r="C38" s="40"/>
      <c r="D38" s="40"/>
      <c r="E38" s="40"/>
      <c r="F38" s="40"/>
      <c r="G38" s="40"/>
      <c r="H38" s="40"/>
      <c r="I38" s="40"/>
      <c r="J38" s="40"/>
      <c r="K38" s="40"/>
      <c r="L38" s="40"/>
      <c r="M38" s="40"/>
      <c r="N38" s="40"/>
      <c r="O38" s="40"/>
      <c r="P38" s="40"/>
      <c r="Q38" s="222"/>
      <c r="R38" s="222"/>
      <c r="S38" s="222"/>
      <c r="T38" s="222"/>
      <c r="U38" s="222"/>
      <c r="V38" s="222"/>
      <c r="W38" s="222"/>
      <c r="X38" s="222"/>
      <c r="Y38" s="222"/>
      <c r="Z38" s="222"/>
      <c r="AA38" s="40"/>
      <c r="AB38" s="40"/>
      <c r="AC38" s="40"/>
      <c r="AD38" s="40"/>
    </row>
    <row r="39" spans="1:30" ht="14" x14ac:dyDescent="0.2">
      <c r="A39" s="219" t="s">
        <v>166</v>
      </c>
      <c r="B39" s="219"/>
      <c r="C39" s="219"/>
      <c r="D39" s="219"/>
      <c r="E39" s="219"/>
      <c r="F39" s="219"/>
      <c r="G39" s="219"/>
      <c r="H39" s="219"/>
      <c r="I39" s="219"/>
      <c r="J39" s="219"/>
      <c r="K39" s="219"/>
      <c r="L39" s="219"/>
      <c r="M39" s="219"/>
      <c r="N39" s="219"/>
      <c r="O39" s="219"/>
      <c r="P39" s="40"/>
      <c r="Q39" s="222"/>
      <c r="R39" s="222"/>
      <c r="S39" s="222"/>
      <c r="T39" s="222"/>
      <c r="U39" s="222"/>
      <c r="V39" s="222"/>
      <c r="W39" s="222"/>
      <c r="X39" s="222"/>
      <c r="Y39" s="222"/>
      <c r="Z39" s="222"/>
      <c r="AA39" s="40"/>
      <c r="AB39" s="40"/>
      <c r="AC39" s="40"/>
      <c r="AD39" s="40"/>
    </row>
    <row r="40" spans="1:30" ht="14" x14ac:dyDescent="0.2">
      <c r="A40" s="219" t="s">
        <v>133</v>
      </c>
      <c r="B40" s="219"/>
      <c r="C40" s="219"/>
      <c r="D40" s="219"/>
      <c r="E40" s="219"/>
      <c r="F40" s="219"/>
      <c r="G40" s="219"/>
      <c r="H40" s="219"/>
      <c r="I40" s="219"/>
      <c r="J40" s="219"/>
      <c r="K40" s="219"/>
      <c r="L40" s="219"/>
      <c r="M40" s="219"/>
      <c r="N40" s="219"/>
      <c r="O40" s="219"/>
      <c r="P40" s="43" t="s">
        <v>130</v>
      </c>
      <c r="Q40" s="220" t="str">
        <f>Y30</f>
        <v/>
      </c>
      <c r="R40" s="220"/>
      <c r="S40" s="220"/>
      <c r="T40" s="220"/>
      <c r="U40" s="220"/>
      <c r="V40" s="220"/>
      <c r="W40" s="220"/>
      <c r="X40" s="220"/>
      <c r="Y40" s="220"/>
      <c r="Z40" s="221"/>
      <c r="AA40" s="43" t="s">
        <v>131</v>
      </c>
      <c r="AB40" s="43"/>
      <c r="AC40" s="43"/>
      <c r="AD40" s="43"/>
    </row>
    <row r="41" spans="1:30" ht="9.9" customHeight="1" x14ac:dyDescent="0.2">
      <c r="A41" s="40"/>
      <c r="B41" s="40"/>
      <c r="C41" s="40"/>
      <c r="D41" s="40"/>
      <c r="E41" s="40"/>
      <c r="F41" s="40"/>
      <c r="G41" s="40"/>
      <c r="H41" s="40"/>
      <c r="I41" s="40"/>
      <c r="J41" s="40"/>
      <c r="K41" s="40"/>
      <c r="L41" s="40"/>
      <c r="M41" s="40"/>
      <c r="N41" s="40"/>
      <c r="O41" s="40"/>
      <c r="P41" s="40"/>
      <c r="Q41" s="222"/>
      <c r="R41" s="222"/>
      <c r="S41" s="222"/>
      <c r="T41" s="222"/>
      <c r="U41" s="222"/>
      <c r="V41" s="222"/>
      <c r="W41" s="222"/>
      <c r="X41" s="222"/>
      <c r="Y41" s="222"/>
      <c r="Z41" s="222"/>
      <c r="AA41" s="40"/>
      <c r="AB41" s="40"/>
      <c r="AC41" s="40"/>
      <c r="AD41" s="40"/>
    </row>
    <row r="42" spans="1:30" ht="14" x14ac:dyDescent="0.2">
      <c r="A42" s="149" t="s">
        <v>160</v>
      </c>
      <c r="B42" s="149"/>
      <c r="C42" s="149"/>
      <c r="D42" s="149"/>
      <c r="E42" s="149"/>
      <c r="F42" s="149"/>
      <c r="G42" s="149"/>
      <c r="H42" s="149"/>
      <c r="I42" s="149"/>
      <c r="J42" s="149"/>
      <c r="K42" s="149"/>
      <c r="L42" s="149"/>
      <c r="M42" s="149"/>
      <c r="N42" s="149"/>
      <c r="O42" s="149"/>
      <c r="P42" s="149"/>
      <c r="Q42" s="149"/>
      <c r="R42" s="149"/>
      <c r="S42" s="149"/>
      <c r="T42" s="149"/>
      <c r="U42" s="149"/>
      <c r="V42" s="149"/>
      <c r="W42" s="149"/>
      <c r="X42" s="11"/>
      <c r="Y42" s="11"/>
      <c r="Z42" s="11"/>
    </row>
    <row r="43" spans="1:30" ht="14" x14ac:dyDescent="0.2">
      <c r="B43" s="149" t="s">
        <v>134</v>
      </c>
      <c r="C43" s="149"/>
      <c r="D43" s="149"/>
      <c r="E43" s="149"/>
      <c r="F43" s="149"/>
      <c r="G43" s="149"/>
      <c r="H43" s="149"/>
      <c r="I43" s="149"/>
      <c r="J43" s="149"/>
      <c r="K43" s="149"/>
      <c r="L43" s="149"/>
      <c r="M43" s="149"/>
      <c r="N43" s="149"/>
      <c r="O43" s="149"/>
      <c r="P43" t="s">
        <v>130</v>
      </c>
      <c r="Q43" s="152">
        <v>10000</v>
      </c>
      <c r="R43" s="152"/>
      <c r="S43" s="153"/>
      <c r="T43" s="153"/>
      <c r="U43" s="153"/>
      <c r="V43" s="153"/>
      <c r="W43" s="153"/>
      <c r="X43" s="153"/>
      <c r="Y43" s="153"/>
      <c r="Z43" s="62"/>
      <c r="AA43" s="9" t="s">
        <v>135</v>
      </c>
      <c r="AB43" s="9"/>
      <c r="AC43" s="9"/>
      <c r="AD43" s="9"/>
    </row>
    <row r="44" spans="1:30" ht="9.9" customHeight="1" x14ac:dyDescent="0.2">
      <c r="Q44" s="11"/>
      <c r="R44" s="11"/>
      <c r="S44" s="11"/>
      <c r="T44" s="11"/>
      <c r="U44" s="11"/>
      <c r="V44" s="11"/>
      <c r="W44" s="11"/>
      <c r="X44" s="11"/>
      <c r="Y44" s="11"/>
      <c r="Z44" s="11"/>
    </row>
    <row r="45" spans="1:30" ht="14" x14ac:dyDescent="0.2">
      <c r="A45" s="148" t="s">
        <v>161</v>
      </c>
      <c r="B45" s="148"/>
      <c r="C45" s="148"/>
      <c r="D45" s="148"/>
      <c r="E45" s="148"/>
      <c r="F45" s="148"/>
      <c r="G45" s="148"/>
      <c r="H45" s="148"/>
      <c r="I45" s="148"/>
      <c r="J45" s="148"/>
      <c r="K45" s="148"/>
      <c r="L45" s="148"/>
      <c r="M45" s="148"/>
      <c r="N45" s="148"/>
      <c r="O45" s="148"/>
      <c r="Q45" s="11"/>
      <c r="R45" s="11"/>
      <c r="S45" s="11"/>
      <c r="T45" s="11"/>
      <c r="U45" s="11"/>
      <c r="V45" s="11"/>
      <c r="W45" s="11"/>
      <c r="X45" s="11"/>
      <c r="Y45" s="11"/>
      <c r="Z45" s="11"/>
    </row>
    <row r="46" spans="1:30" ht="14" x14ac:dyDescent="0.2">
      <c r="A46" s="40"/>
      <c r="B46" s="219" t="s">
        <v>136</v>
      </c>
      <c r="C46" s="219"/>
      <c r="D46" s="219"/>
      <c r="E46" s="219"/>
      <c r="F46" s="219"/>
      <c r="G46" s="219"/>
      <c r="H46" s="219"/>
      <c r="I46" s="219"/>
      <c r="J46" s="219"/>
      <c r="K46" s="219"/>
      <c r="L46" s="219"/>
      <c r="M46" s="219"/>
      <c r="N46" s="219"/>
      <c r="O46" s="219"/>
      <c r="P46" s="40" t="s">
        <v>130</v>
      </c>
      <c r="Q46" s="186" t="str">
        <f>IF(Q40="","",Q40/4)</f>
        <v/>
      </c>
      <c r="R46" s="186"/>
      <c r="S46" s="187"/>
      <c r="T46" s="187"/>
      <c r="U46" s="187"/>
      <c r="V46" s="187"/>
      <c r="W46" s="187"/>
      <c r="X46" s="187"/>
      <c r="Y46" s="187"/>
      <c r="Z46" s="61"/>
      <c r="AA46" s="9" t="s">
        <v>131</v>
      </c>
      <c r="AB46" s="9"/>
      <c r="AC46" s="9"/>
      <c r="AD46" s="9"/>
    </row>
    <row r="47" spans="1:30" ht="9.9" customHeight="1" x14ac:dyDescent="0.2">
      <c r="A47" s="40"/>
      <c r="B47" s="40"/>
      <c r="C47" s="40"/>
      <c r="D47" s="40"/>
      <c r="E47" s="40"/>
      <c r="F47" s="40"/>
      <c r="G47" s="40"/>
      <c r="H47" s="40"/>
      <c r="I47" s="40"/>
      <c r="J47" s="40"/>
      <c r="K47" s="40"/>
      <c r="L47" s="40"/>
      <c r="M47" s="40"/>
      <c r="N47" s="40"/>
      <c r="O47" s="40"/>
      <c r="P47" s="40"/>
      <c r="Q47" s="222"/>
      <c r="R47" s="222"/>
      <c r="S47" s="222"/>
      <c r="T47" s="222"/>
      <c r="U47" s="222"/>
      <c r="V47" s="222"/>
      <c r="W47" s="222"/>
      <c r="X47" s="222"/>
      <c r="Y47" s="222"/>
      <c r="Z47" s="11"/>
    </row>
    <row r="48" spans="1:30" ht="14" x14ac:dyDescent="0.2">
      <c r="A48" s="219" t="s">
        <v>162</v>
      </c>
      <c r="B48" s="219"/>
      <c r="C48" s="219"/>
      <c r="D48" s="219"/>
      <c r="E48" s="219"/>
      <c r="F48" s="219"/>
      <c r="G48" s="219"/>
      <c r="H48" s="219"/>
      <c r="I48" s="219"/>
      <c r="J48" s="219"/>
      <c r="K48" s="219"/>
      <c r="L48" s="219"/>
      <c r="M48" s="219"/>
      <c r="N48" s="219"/>
      <c r="O48" s="219"/>
      <c r="P48" s="40"/>
      <c r="Q48" s="222"/>
      <c r="R48" s="222"/>
      <c r="S48" s="222"/>
      <c r="T48" s="222"/>
      <c r="U48" s="222"/>
      <c r="V48" s="222"/>
      <c r="W48" s="222"/>
      <c r="X48" s="222"/>
      <c r="Y48" s="222"/>
      <c r="Z48" s="11"/>
    </row>
    <row r="49" spans="1:30" ht="14" x14ac:dyDescent="0.2">
      <c r="A49" s="40"/>
      <c r="B49" s="219" t="s">
        <v>137</v>
      </c>
      <c r="C49" s="219"/>
      <c r="D49" s="219"/>
      <c r="E49" s="219"/>
      <c r="F49" s="219"/>
      <c r="G49" s="219"/>
      <c r="H49" s="219"/>
      <c r="I49" s="219"/>
      <c r="J49" s="219"/>
      <c r="K49" s="219"/>
      <c r="L49" s="219"/>
      <c r="M49" s="219"/>
      <c r="N49" s="219"/>
      <c r="O49" s="219"/>
      <c r="P49" s="40" t="s">
        <v>130</v>
      </c>
      <c r="Q49" s="223">
        <v>50000</v>
      </c>
      <c r="R49" s="223"/>
      <c r="S49" s="224"/>
      <c r="T49" s="224"/>
      <c r="U49" s="224"/>
      <c r="V49" s="224"/>
      <c r="W49" s="224"/>
      <c r="X49" s="224"/>
      <c r="Y49" s="224"/>
      <c r="Z49" s="61"/>
      <c r="AA49" s="9" t="s">
        <v>131</v>
      </c>
      <c r="AB49" s="9"/>
      <c r="AC49" s="9"/>
      <c r="AD49" s="9"/>
    </row>
    <row r="50" spans="1:30" ht="9.9" customHeight="1" x14ac:dyDescent="0.2">
      <c r="A50" s="40"/>
      <c r="B50" s="40"/>
      <c r="C50" s="40"/>
      <c r="D50" s="40"/>
      <c r="E50" s="40"/>
      <c r="F50" s="40"/>
      <c r="G50" s="40"/>
      <c r="H50" s="40"/>
      <c r="I50" s="40"/>
      <c r="J50" s="40"/>
      <c r="K50" s="40"/>
      <c r="L50" s="40"/>
      <c r="M50" s="40"/>
      <c r="N50" s="40"/>
      <c r="O50" s="40"/>
      <c r="P50" s="40"/>
      <c r="Q50" s="222"/>
      <c r="R50" s="222"/>
      <c r="S50" s="222"/>
      <c r="T50" s="222"/>
      <c r="U50" s="222"/>
      <c r="V50" s="222"/>
      <c r="W50" s="222"/>
      <c r="X50" s="222"/>
      <c r="Y50" s="222"/>
      <c r="Z50" s="11"/>
    </row>
    <row r="51" spans="1:30" ht="14" x14ac:dyDescent="0.2">
      <c r="A51" s="219" t="s">
        <v>164</v>
      </c>
      <c r="B51" s="219"/>
      <c r="C51" s="219"/>
      <c r="D51" s="219"/>
      <c r="E51" s="219"/>
      <c r="F51" s="219"/>
      <c r="G51" s="219"/>
      <c r="H51" s="219"/>
      <c r="I51" s="219"/>
      <c r="J51" s="219"/>
      <c r="K51" s="219"/>
      <c r="L51" s="219"/>
      <c r="M51" s="219"/>
      <c r="N51" s="219"/>
      <c r="O51" s="219"/>
      <c r="P51" s="219"/>
      <c r="Q51" s="219"/>
      <c r="R51" s="219"/>
      <c r="S51" s="219"/>
      <c r="T51" s="222"/>
      <c r="U51" s="222"/>
      <c r="V51" s="222"/>
      <c r="W51" s="222"/>
      <c r="X51" s="222"/>
      <c r="Y51" s="222"/>
      <c r="Z51" s="11"/>
    </row>
    <row r="52" spans="1:30" ht="14" x14ac:dyDescent="0.2">
      <c r="A52" s="40"/>
      <c r="B52" s="219" t="s">
        <v>137</v>
      </c>
      <c r="C52" s="219"/>
      <c r="D52" s="219"/>
      <c r="E52" s="219"/>
      <c r="F52" s="219"/>
      <c r="G52" s="219"/>
      <c r="H52" s="219"/>
      <c r="I52" s="219"/>
      <c r="J52" s="219"/>
      <c r="K52" s="219"/>
      <c r="L52" s="219"/>
      <c r="M52" s="219"/>
      <c r="N52" s="219"/>
      <c r="O52" s="219"/>
      <c r="P52" s="40" t="s">
        <v>130</v>
      </c>
      <c r="Q52" s="223">
        <v>100000</v>
      </c>
      <c r="R52" s="223"/>
      <c r="S52" s="224"/>
      <c r="T52" s="224"/>
      <c r="U52" s="224"/>
      <c r="V52" s="224"/>
      <c r="W52" s="224"/>
      <c r="X52" s="224"/>
      <c r="Y52" s="224"/>
      <c r="Z52" s="61"/>
      <c r="AA52" s="9" t="s">
        <v>131</v>
      </c>
      <c r="AB52" s="9"/>
      <c r="AC52" s="9"/>
      <c r="AD52" s="9"/>
    </row>
    <row r="53" spans="1:30" ht="9.9" customHeight="1" x14ac:dyDescent="0.2">
      <c r="A53" s="40"/>
      <c r="B53" s="40"/>
      <c r="C53" s="40"/>
      <c r="D53" s="40"/>
      <c r="E53" s="40"/>
      <c r="F53" s="40"/>
      <c r="G53" s="40"/>
      <c r="H53" s="40"/>
      <c r="I53" s="40"/>
      <c r="J53" s="40"/>
      <c r="K53" s="40"/>
      <c r="L53" s="40"/>
      <c r="M53" s="40"/>
      <c r="N53" s="40"/>
      <c r="O53" s="40"/>
      <c r="P53" s="40"/>
      <c r="Q53" s="40"/>
      <c r="R53" s="40"/>
      <c r="S53" s="40"/>
      <c r="T53" s="40"/>
      <c r="U53" s="40"/>
      <c r="V53" s="40"/>
      <c r="W53" s="40"/>
      <c r="X53" s="40"/>
      <c r="Y53" s="40"/>
    </row>
    <row r="54" spans="1:30" ht="14" x14ac:dyDescent="0.2">
      <c r="A54" s="219" t="s">
        <v>138</v>
      </c>
      <c r="B54" s="219"/>
      <c r="C54" s="219"/>
      <c r="D54" s="219"/>
      <c r="E54" s="219"/>
      <c r="F54" s="219"/>
      <c r="G54" s="219"/>
      <c r="H54" s="219"/>
      <c r="I54" s="219"/>
      <c r="J54" s="219"/>
      <c r="K54" s="219"/>
      <c r="L54" s="219"/>
      <c r="M54" s="219"/>
      <c r="N54" s="219"/>
      <c r="O54" s="219"/>
      <c r="P54" s="40" t="s">
        <v>130</v>
      </c>
      <c r="Q54" s="186" t="str">
        <f>IF(H7="","",Q33+Y21*S7+Q40*H7)</f>
        <v/>
      </c>
      <c r="R54" s="186"/>
      <c r="S54" s="187"/>
      <c r="T54" s="187"/>
      <c r="U54" s="187"/>
      <c r="V54" s="187"/>
      <c r="W54" s="187"/>
      <c r="X54" s="187"/>
      <c r="Y54" s="187"/>
      <c r="Z54" s="61"/>
      <c r="AA54" s="9" t="s">
        <v>131</v>
      </c>
      <c r="AB54" s="9"/>
      <c r="AC54" s="9"/>
      <c r="AD54" s="9"/>
    </row>
    <row r="55" spans="1:30" x14ac:dyDescent="0.2">
      <c r="A55" s="40"/>
      <c r="B55" s="40"/>
      <c r="C55" s="40"/>
      <c r="D55" s="40"/>
      <c r="E55" s="40"/>
      <c r="F55" s="40"/>
      <c r="G55" s="40"/>
      <c r="H55" s="40"/>
      <c r="I55" s="40"/>
      <c r="J55" s="40"/>
      <c r="K55" s="40"/>
      <c r="L55" s="40"/>
      <c r="M55" s="40"/>
      <c r="N55" s="40"/>
      <c r="O55" s="40"/>
      <c r="P55" s="40"/>
      <c r="Q55" s="40"/>
      <c r="R55" s="40"/>
      <c r="S55" s="40"/>
      <c r="T55" s="40"/>
      <c r="U55" s="40"/>
      <c r="V55" s="40"/>
      <c r="W55" s="40"/>
      <c r="X55" s="40"/>
      <c r="Y55" s="40"/>
    </row>
    <row r="56" spans="1:30" x14ac:dyDescent="0.2">
      <c r="A56" s="219" t="s">
        <v>165</v>
      </c>
      <c r="B56" s="219"/>
      <c r="C56" s="219"/>
      <c r="D56" s="219"/>
      <c r="E56" s="219"/>
      <c r="F56" s="219"/>
      <c r="G56" s="219"/>
      <c r="H56" s="219"/>
      <c r="I56" s="219"/>
      <c r="J56" s="219"/>
      <c r="K56" s="219"/>
      <c r="L56" s="219"/>
      <c r="M56" s="219"/>
      <c r="N56" s="219"/>
      <c r="O56" s="219"/>
      <c r="P56" s="219"/>
      <c r="Q56" s="40"/>
      <c r="R56" s="40"/>
      <c r="S56" s="40"/>
      <c r="T56" s="40"/>
      <c r="U56" s="40"/>
      <c r="V56" s="40"/>
      <c r="W56" s="40"/>
      <c r="X56" s="40"/>
      <c r="Y56" s="40"/>
      <c r="Z56" s="40"/>
      <c r="AA56" s="40"/>
      <c r="AB56" s="40"/>
      <c r="AC56" s="40"/>
      <c r="AD56" s="40"/>
    </row>
    <row r="57" spans="1:30" ht="14" x14ac:dyDescent="0.2">
      <c r="A57" s="40"/>
      <c r="B57" s="219" t="s">
        <v>139</v>
      </c>
      <c r="C57" s="219"/>
      <c r="D57" s="219"/>
      <c r="E57" s="219"/>
      <c r="F57" s="219"/>
      <c r="G57" s="40" t="s">
        <v>140</v>
      </c>
      <c r="H57" s="40"/>
      <c r="I57" s="40"/>
      <c r="J57" s="41"/>
      <c r="K57" s="219" t="s">
        <v>141</v>
      </c>
      <c r="L57" s="219"/>
      <c r="M57" s="219"/>
      <c r="N57" s="219"/>
      <c r="O57" s="219"/>
      <c r="P57" s="40" t="s">
        <v>130</v>
      </c>
      <c r="Q57" s="186" t="str">
        <f>IF(J57="","",J57*1000)</f>
        <v/>
      </c>
      <c r="R57" s="186"/>
      <c r="S57" s="187"/>
      <c r="T57" s="187"/>
      <c r="U57" s="187"/>
      <c r="V57" s="187"/>
      <c r="W57" s="187"/>
      <c r="X57" s="187"/>
      <c r="Y57" s="187"/>
      <c r="Z57" s="42"/>
      <c r="AA57" s="43" t="s">
        <v>131</v>
      </c>
      <c r="AB57" s="43"/>
      <c r="AC57" s="43"/>
      <c r="AD57" s="43"/>
    </row>
    <row r="58" spans="1:30" x14ac:dyDescent="0.2">
      <c r="A58" s="40"/>
      <c r="B58" s="40"/>
      <c r="C58" s="40"/>
      <c r="D58" s="40"/>
      <c r="E58" s="40"/>
      <c r="F58" s="40"/>
      <c r="G58" s="40"/>
      <c r="H58" s="40"/>
      <c r="I58" s="40"/>
      <c r="J58" s="40"/>
      <c r="K58" s="40"/>
      <c r="L58" s="40"/>
      <c r="M58" s="40"/>
      <c r="N58" s="40"/>
      <c r="O58" s="40"/>
      <c r="P58" s="40"/>
      <c r="Q58" s="40"/>
      <c r="R58" s="40"/>
      <c r="S58" s="40"/>
      <c r="T58" s="40"/>
      <c r="U58" s="40"/>
      <c r="V58" s="40"/>
      <c r="W58" s="40"/>
      <c r="X58" s="40"/>
      <c r="Y58" s="40"/>
    </row>
  </sheetData>
  <mergeCells count="111">
    <mergeCell ref="A11:X11"/>
    <mergeCell ref="Y10:AD10"/>
    <mergeCell ref="Y11:AD11"/>
    <mergeCell ref="A10:G10"/>
    <mergeCell ref="H10:X10"/>
    <mergeCell ref="A9:G9"/>
    <mergeCell ref="Q57:Y57"/>
    <mergeCell ref="Y12:AD12"/>
    <mergeCell ref="A17:U17"/>
    <mergeCell ref="H20:X20"/>
    <mergeCell ref="A20:G20"/>
    <mergeCell ref="H12:X12"/>
    <mergeCell ref="H14:X14"/>
    <mergeCell ref="A16:X16"/>
    <mergeCell ref="A15:X15"/>
    <mergeCell ref="H13:O13"/>
    <mergeCell ref="Q13:X13"/>
    <mergeCell ref="A12:G12"/>
    <mergeCell ref="Y17:AD17"/>
    <mergeCell ref="Y18:AD18"/>
    <mergeCell ref="V17:X17"/>
    <mergeCell ref="Y21:AD21"/>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6:G6"/>
    <mergeCell ref="H6:AD6"/>
    <mergeCell ref="Y19:AD19"/>
    <mergeCell ref="V21:X21"/>
    <mergeCell ref="Y20:AD20"/>
    <mergeCell ref="Y16:AD16"/>
    <mergeCell ref="Y13:AD13"/>
    <mergeCell ref="Y14:AD14"/>
    <mergeCell ref="Y15:AD15"/>
    <mergeCell ref="A13:G13"/>
    <mergeCell ref="A14:G14"/>
    <mergeCell ref="A21:U21"/>
    <mergeCell ref="A19:G19"/>
    <mergeCell ref="H19:X19"/>
    <mergeCell ref="H27:X27"/>
    <mergeCell ref="Y27:AD27"/>
    <mergeCell ref="A26:G26"/>
    <mergeCell ref="Y26:AD26"/>
    <mergeCell ref="U25:W25"/>
    <mergeCell ref="U26:W26"/>
    <mergeCell ref="A30:U30"/>
    <mergeCell ref="I25:L25"/>
    <mergeCell ref="A23:G23"/>
    <mergeCell ref="H23:X23"/>
    <mergeCell ref="Y23:AD23"/>
    <mergeCell ref="A24:G24"/>
    <mergeCell ref="Y24:AD24"/>
    <mergeCell ref="U24:W24"/>
    <mergeCell ref="Q24:S24"/>
    <mergeCell ref="H24:P24"/>
    <mergeCell ref="M25:P25"/>
    <mergeCell ref="M26:P26"/>
    <mergeCell ref="I26:L26"/>
    <mergeCell ref="V30:X30"/>
    <mergeCell ref="Q25:S25"/>
    <mergeCell ref="A25:G25"/>
    <mergeCell ref="A39:O39"/>
    <mergeCell ref="A32:O32"/>
    <mergeCell ref="A33:O33"/>
    <mergeCell ref="A35:O35"/>
    <mergeCell ref="A36:O36"/>
    <mergeCell ref="B37:O37"/>
    <mergeCell ref="R3:AD3"/>
    <mergeCell ref="Q54:Y54"/>
    <mergeCell ref="Q49:Y49"/>
    <mergeCell ref="Q52:Y52"/>
    <mergeCell ref="Q33:Y33"/>
    <mergeCell ref="Q36:Y36"/>
    <mergeCell ref="Q40:Y40"/>
    <mergeCell ref="Q43:Y43"/>
    <mergeCell ref="Q46:Y46"/>
    <mergeCell ref="Q37:Y37"/>
    <mergeCell ref="Y30:AD30"/>
    <mergeCell ref="A28:X28"/>
    <mergeCell ref="Y28:AD28"/>
    <mergeCell ref="A29:X29"/>
    <mergeCell ref="Y29:AD29"/>
    <mergeCell ref="Q26:S26"/>
    <mergeCell ref="Y25:AD25"/>
    <mergeCell ref="A27:G27"/>
    <mergeCell ref="A56:P56"/>
    <mergeCell ref="B57:F57"/>
    <mergeCell ref="K57:O57"/>
    <mergeCell ref="A48:O48"/>
    <mergeCell ref="B49:O49"/>
    <mergeCell ref="A51:S51"/>
    <mergeCell ref="B52:O52"/>
    <mergeCell ref="A54:O54"/>
    <mergeCell ref="A40:O40"/>
    <mergeCell ref="A42:W42"/>
    <mergeCell ref="B43:O43"/>
    <mergeCell ref="A45:O45"/>
    <mergeCell ref="B46:O46"/>
  </mergeCells>
  <phoneticPr fontId="2"/>
  <dataValidations count="2">
    <dataValidation type="list" allowBlank="1" showInputMessage="1" showErrorMessage="1" sqref="H25:H26" xr:uid="{00000000-0002-0000-0200-000000000000}">
      <formula1>$AF$25:$AF$26</formula1>
    </dataValidation>
    <dataValidation type="list" allowBlank="1" showInputMessage="1" showErrorMessage="1" sqref="Q2:Q3 U2" xr:uid="{00000000-0002-0000-0200-000001000000}">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YC書式530_研究経費ポイント算出表</vt:lpstr>
      <vt:lpstr>YC書式532_経費内訳書</vt:lpstr>
      <vt:lpstr>YC書式530_研究経費ポイント算出表!Print_Area</vt:lpstr>
      <vt:lpstr>YC書式532_経費内訳書!Print_Area</vt:lpstr>
    </vt:vector>
  </TitlesOfParts>
  <Manager/>
  <Company>Quintiles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q796465</dc:creator>
  <cp:keywords/>
  <dc:description/>
  <cp:lastModifiedBy>坂田　佳子（横浜市大臨床試験管理室）</cp:lastModifiedBy>
  <cp:revision/>
  <dcterms:created xsi:type="dcterms:W3CDTF">2015-07-23T02:45:46Z</dcterms:created>
  <dcterms:modified xsi:type="dcterms:W3CDTF">2024-03-22T07:13:34Z</dcterms:modified>
  <cp:category/>
  <cp:contentStatus/>
</cp:coreProperties>
</file>