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00.検討中\00_ポイント算出表と経費内訳書\改正案ver.3\"/>
    </mc:Choice>
  </mc:AlternateContent>
  <bookViews>
    <workbookView xWindow="-10" yWindow="40" windowWidth="11420" windowHeight="12190" tabRatio="760" activeTab="2"/>
  </bookViews>
  <sheets>
    <sheet name="使い方と注意事項" sheetId="13" r:id="rId1"/>
    <sheet name="YC書式530_研究経費ポイント算出表" sheetId="11" r:id="rId2"/>
    <sheet name="YC書式532_経費内訳書" sheetId="8" r:id="rId3"/>
  </sheets>
  <definedNames>
    <definedName name="_xlnm.Print_Area" localSheetId="1">YC書式530_研究経費ポイント算出表!$A$1:$AD$27</definedName>
    <definedName name="_xlnm.Print_Area" localSheetId="2">YC書式532_経費内訳書!$A$1:$AD$57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 i="8" l="1"/>
  <c r="Y11" i="8"/>
  <c r="Y14" i="8" l="1"/>
  <c r="Q57" i="8"/>
  <c r="Y10" i="8" l="1"/>
  <c r="AD12" i="11"/>
  <c r="AD23" i="11" l="1"/>
  <c r="AD24" i="11"/>
  <c r="AD21" i="11"/>
  <c r="AD18" i="11"/>
  <c r="AD19" i="11"/>
  <c r="AD17" i="11"/>
  <c r="AD14" i="11"/>
  <c r="AD15" i="11"/>
  <c r="AD13" i="11"/>
  <c r="AD16" i="11"/>
  <c r="AD20" i="11"/>
  <c r="W22" i="11" l="1"/>
  <c r="O22" i="11"/>
  <c r="I22" i="11"/>
  <c r="AD22" i="11" l="1"/>
  <c r="Q1" i="11"/>
  <c r="Y25" i="11" l="1"/>
  <c r="P13" i="8" s="1"/>
  <c r="Y13" i="8" s="1"/>
  <c r="U2" i="11"/>
  <c r="Q3" i="11"/>
  <c r="Q2" i="11"/>
  <c r="Y25" i="8" l="1"/>
  <c r="Y26" i="8"/>
  <c r="Y21" i="8" l="1"/>
  <c r="Q36" i="8" s="1"/>
  <c r="Q37" i="8" s="1"/>
  <c r="H7" i="11" l="1"/>
  <c r="W6" i="11"/>
  <c r="H6" i="11"/>
  <c r="N25" i="11" l="1"/>
  <c r="Q24" i="8" s="1"/>
  <c r="Y24" i="8" s="1"/>
  <c r="Y15" i="8"/>
  <c r="Y17" i="8" s="1"/>
  <c r="Q33" i="8" s="1"/>
  <c r="Q26" i="8" l="1"/>
  <c r="Q25" i="8"/>
  <c r="Y27" i="8"/>
  <c r="Y29" i="8" s="1"/>
  <c r="Y28" i="8" l="1"/>
  <c r="Y30" i="8" s="1"/>
  <c r="Q40" i="8" s="1"/>
  <c r="Q46" i="8" s="1"/>
  <c r="Q54" i="8" l="1"/>
</calcChain>
</file>

<file path=xl/sharedStrings.xml><?xml version="1.0" encoding="utf-8"?>
<sst xmlns="http://schemas.openxmlformats.org/spreadsheetml/2006/main" count="215" uniqueCount="169">
  <si>
    <t>3つのシートで構成されています。</t>
    <rPh sb="7" eb="9">
      <t>コウセイ</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</si>
  <si>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</si>
  <si>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</si>
  <si>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シートを削除したり、計算式を変更しないでください。</t>
    <rPh sb="4" eb="6">
      <t>サクジョ</t>
    </rPh>
    <rPh sb="10" eb="12">
      <t>ケイサン</t>
    </rPh>
    <rPh sb="12" eb="13">
      <t>シキ</t>
    </rPh>
    <rPh sb="14" eb="16">
      <t>ヘンコウ</t>
    </rPh>
    <phoneticPr fontId="2"/>
  </si>
  <si>
    <t>各シートは、入力しやすいようにウィンドウ枠を固定しています。</t>
    <rPh sb="0" eb="1">
      <t>カク</t>
    </rPh>
    <rPh sb="6" eb="8">
      <t>ニュウリョク</t>
    </rPh>
    <rPh sb="20" eb="21">
      <t>ワク</t>
    </rPh>
    <rPh sb="22" eb="24">
      <t>コテイ</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</si>
  <si>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</si>
  <si>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</si>
  <si>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t>整理番号は入力しないで結構です。</t>
    <rPh sb="0" eb="2">
      <t>セイリ</t>
    </rPh>
    <rPh sb="2" eb="4">
      <t>バンゴウ</t>
    </rPh>
    <rPh sb="5" eb="7">
      <t>ニュウリョク</t>
    </rPh>
    <rPh sb="11" eb="13">
      <t>ケッコウ</t>
    </rPh>
    <phoneticPr fontId="2"/>
  </si>
  <si>
    <t>整理番号</t>
    <rPh sb="0" eb="2">
      <t>セイリ</t>
    </rPh>
    <rPh sb="2" eb="4">
      <t>バンゴウ</t>
    </rPh>
    <phoneticPr fontId="2"/>
  </si>
  <si>
    <t>区分</t>
    <rPh sb="0" eb="2">
      <t>クブン</t>
    </rPh>
    <phoneticPr fontId="2"/>
  </si>
  <si>
    <t>治験</t>
    <phoneticPr fontId="2"/>
  </si>
  <si>
    <t>製造販売後臨床試験</t>
    <phoneticPr fontId="2"/>
  </si>
  <si>
    <t>体外診断用医薬品　</t>
    <phoneticPr fontId="2"/>
  </si>
  <si>
    <t>臨床試験研究経費ポイント算出表(体外診断用医薬品)</t>
    <rPh sb="0" eb="2">
      <t>リンショウ</t>
    </rPh>
    <rPh sb="2" eb="4">
      <t>シケン</t>
    </rPh>
    <rPh sb="4" eb="6">
      <t>ケンキュウ</t>
    </rPh>
    <rPh sb="6" eb="8">
      <t>ケイヒ</t>
    </rPh>
    <rPh sb="12" eb="14">
      <t>サンシュツ</t>
    </rPh>
    <rPh sb="14" eb="15">
      <t>ヒョウ</t>
    </rPh>
    <rPh sb="16" eb="21">
      <t>タイガイシンダンヨウ</t>
    </rPh>
    <rPh sb="21" eb="24">
      <t>イヤクヒン</t>
    </rPh>
    <phoneticPr fontId="5"/>
  </si>
  <si>
    <t>個々の試験について、要素ごとに該当するポイントを求め、そのポイントを合計したものをその治験のポイント数とする。</t>
    <rPh sb="3" eb="5">
      <t>シケン</t>
    </rPh>
    <phoneticPr fontId="2"/>
  </si>
  <si>
    <t>被験薬の化学名
又は識別記号</t>
    <phoneticPr fontId="2"/>
  </si>
  <si>
    <t>実施計画書番号</t>
    <phoneticPr fontId="2"/>
  </si>
  <si>
    <t>研究課題名</t>
    <phoneticPr fontId="2"/>
  </si>
  <si>
    <t>要素</t>
    <rPh sb="0" eb="2">
      <t>ヨウソ</t>
    </rPh>
    <phoneticPr fontId="5"/>
  </si>
  <si>
    <t>ウエイト</t>
    <phoneticPr fontId="5"/>
  </si>
  <si>
    <t>ポイント</t>
    <phoneticPr fontId="5"/>
  </si>
  <si>
    <t>Ⅰ</t>
    <phoneticPr fontId="5"/>
  </si>
  <si>
    <t>Ⅱ</t>
    <phoneticPr fontId="5"/>
  </si>
  <si>
    <t>Ⅲ</t>
    <phoneticPr fontId="5"/>
  </si>
  <si>
    <t>ポイント数</t>
    <rPh sb="4" eb="5">
      <t>スウ</t>
    </rPh>
    <phoneticPr fontId="5"/>
  </si>
  <si>
    <t>（ウエイト×</t>
    <phoneticPr fontId="5"/>
  </si>
  <si>
    <t>）</t>
    <phoneticPr fontId="2"/>
  </si>
  <si>
    <t>A</t>
    <phoneticPr fontId="5"/>
  </si>
  <si>
    <t>採取する検体</t>
    <rPh sb="0" eb="2">
      <t>サイシュ</t>
    </rPh>
    <rPh sb="4" eb="6">
      <t>ケンタイ</t>
    </rPh>
    <phoneticPr fontId="2"/>
  </si>
  <si>
    <t>唾液、喀痰、毛髪、涙液、汗</t>
    <phoneticPr fontId="2"/>
  </si>
  <si>
    <t>尿、糞便、血液、分泌物、精液、粘液、乳汁、滑液、胃液、腸液</t>
    <rPh sb="24" eb="26">
      <t>イエキ</t>
    </rPh>
    <rPh sb="27" eb="29">
      <t>チョウエキ</t>
    </rPh>
    <phoneticPr fontId="2"/>
  </si>
  <si>
    <t>髄液、羊水、組織、胸水、腹水、腫瘍内容物</t>
    <phoneticPr fontId="5"/>
  </si>
  <si>
    <t>試験で採取する検体について、ポイントを算定すること。</t>
  </si>
  <si>
    <t>B</t>
    <phoneticPr fontId="5"/>
  </si>
  <si>
    <t>被験者層</t>
    <phoneticPr fontId="5"/>
  </si>
  <si>
    <t>成人</t>
    <phoneticPr fontId="2"/>
  </si>
  <si>
    <r>
      <t xml:space="preserve">小児、成人
</t>
    </r>
    <r>
      <rPr>
        <sz val="9"/>
        <rFont val="ＭＳ Ｐゴシック"/>
        <family val="3"/>
        <charset val="128"/>
      </rPr>
      <t>（高齢者、肝、腎臓障害等
合併有）</t>
    </r>
    <phoneticPr fontId="5"/>
  </si>
  <si>
    <t>乳児、新生児</t>
    <phoneticPr fontId="2"/>
  </si>
  <si>
    <t>試験で対象とする被験者層について、ポイントを算定すること。1歳未満は、乳児・新生児として取り扱う。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</si>
  <si>
    <t>C</t>
    <phoneticPr fontId="5"/>
  </si>
  <si>
    <t>対象疾患の想定患者数</t>
    <rPh sb="5" eb="7">
      <t>ソウテイ</t>
    </rPh>
    <rPh sb="7" eb="10">
      <t>カンジャスウ</t>
    </rPh>
    <phoneticPr fontId="2"/>
  </si>
  <si>
    <t>国内に5万人以下</t>
    <rPh sb="0" eb="2">
      <t>コクナイ</t>
    </rPh>
    <rPh sb="4" eb="6">
      <t>マンニン</t>
    </rPh>
    <rPh sb="6" eb="8">
      <t>イカ</t>
    </rPh>
    <phoneticPr fontId="2"/>
  </si>
  <si>
    <t>希少疾病に該当する場合に算定すること。</t>
  </si>
  <si>
    <t>D</t>
    <phoneticPr fontId="5"/>
  </si>
  <si>
    <t>被験者の選出
（適格＋除外基準数）</t>
    <phoneticPr fontId="5"/>
  </si>
  <si>
    <t>１９以下</t>
    <phoneticPr fontId="2"/>
  </si>
  <si>
    <t>２０～２９</t>
    <phoneticPr fontId="2"/>
  </si>
  <si>
    <t>３０以上</t>
    <phoneticPr fontId="2"/>
  </si>
  <si>
    <t>選択基準及び除外基準の項目数をカウントすること。なお、試験期間の異なるタイミングにそれぞれ基準が設定されている場合には、それらの総計とすること。また、同一の試験で複数の疾患を対象とする場合などで、それぞれの対象疾患毎に基準が異なる場合には、ポイント数が高くなるように算定すること。ただし、対象疾患毎に費用算定しても構わない。</t>
  </si>
  <si>
    <t>E</t>
    <phoneticPr fontId="5"/>
  </si>
  <si>
    <t>経過観察回数
（Visit回数）</t>
    <rPh sb="0" eb="4">
      <t>ケイカカンサツ</t>
    </rPh>
    <rPh sb="4" eb="6">
      <t>カイスウ</t>
    </rPh>
    <rPh sb="13" eb="15">
      <t>カイスウ</t>
    </rPh>
    <phoneticPr fontId="5"/>
  </si>
  <si>
    <t>×　Visit回数：</t>
    <rPh sb="7" eb="9">
      <t>カイスウ</t>
    </rPh>
    <phoneticPr fontId="2"/>
  </si>
  <si>
    <t>回</t>
    <rPh sb="0" eb="1">
      <t>カイ</t>
    </rPh>
    <phoneticPr fontId="2"/>
  </si>
  <si>
    <t>規定されるVisit数を算定すること。なお、連続する入院で複数のタイミングに検査・画像診断、診察などが規定されている場合には、可能な限り分割して算定すること。また、試験期間が固定されておらずVisit数がカウントできない場合には、想定される平均的な試験期間からVisit数をカウントすることで構わない。ただし、実際のVisit数が想定を著しく超えた場合には、試験終了までに追加算定すること。</t>
  </si>
  <si>
    <t>F</t>
    <phoneticPr fontId="5"/>
  </si>
  <si>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</si>
  <si>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</si>
  <si>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</si>
  <si>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</si>
  <si>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G</t>
    <phoneticPr fontId="5"/>
  </si>
  <si>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</si>
  <si>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あり</t>
    <phoneticPr fontId="2"/>
  </si>
  <si>
    <t>治験責任医師又は治験分担医師が、試験参加に際してGCP又はEDC、IXRS、評価方法等のトレーニングなどを要する場合に算定すること。</t>
  </si>
  <si>
    <t>H</t>
    <phoneticPr fontId="5"/>
  </si>
  <si>
    <t>検査場所</t>
    <rPh sb="0" eb="2">
      <t>ケンサ</t>
    </rPh>
    <rPh sb="2" eb="4">
      <t>バショ</t>
    </rPh>
    <phoneticPr fontId="5"/>
  </si>
  <si>
    <t>中央検査機関</t>
    <rPh sb="0" eb="2">
      <t>チュウオウ</t>
    </rPh>
    <rPh sb="2" eb="4">
      <t>ケンサ</t>
    </rPh>
    <rPh sb="4" eb="6">
      <t>キカン</t>
    </rPh>
    <phoneticPr fontId="2"/>
  </si>
  <si>
    <t>院内</t>
    <rPh sb="0" eb="2">
      <t>インナイ</t>
    </rPh>
    <phoneticPr fontId="2"/>
  </si>
  <si>
    <t>検査を行う場所について、ポイントを算定すること。なお、採取した検体を院外の検査会社に送付する場合、「中央検査機関」とする。</t>
  </si>
  <si>
    <t>I</t>
    <phoneticPr fontId="5"/>
  </si>
  <si>
    <t>検査試薬の保管期間</t>
    <rPh sb="0" eb="2">
      <t>ケンサ</t>
    </rPh>
    <rPh sb="2" eb="4">
      <t>シヤク</t>
    </rPh>
    <rPh sb="5" eb="7">
      <t>ホカン</t>
    </rPh>
    <phoneticPr fontId="5"/>
  </si>
  <si>
    <t>×月数：</t>
    <rPh sb="1" eb="2">
      <t>ツキ</t>
    </rPh>
    <phoneticPr fontId="2"/>
  </si>
  <si>
    <t>ヶ月</t>
    <rPh sb="1" eb="2">
      <t>ゲツ</t>
    </rPh>
    <phoneticPr fontId="2"/>
  </si>
  <si>
    <t>初回の検査試薬の搬入から、最終的な返却までの予定期間を算定すること。なお、検査試薬の保管期間が延長された場合（試験期間の延長等のため）には、延長期間についてポイントを算定し、契約変更等の手続きをとること。</t>
  </si>
  <si>
    <t>J</t>
    <phoneticPr fontId="2"/>
  </si>
  <si>
    <t>検査試薬の保管条件</t>
    <rPh sb="0" eb="2">
      <t>ケンサ</t>
    </rPh>
    <rPh sb="2" eb="4">
      <t>シヤク</t>
    </rPh>
    <rPh sb="5" eb="7">
      <t>ホカン</t>
    </rPh>
    <rPh sb="7" eb="9">
      <t>ジョウケン</t>
    </rPh>
    <phoneticPr fontId="2"/>
  </si>
  <si>
    <t>室温（冷蔵庫・恒温槽・冷凍庫以外）</t>
    <rPh sb="0" eb="2">
      <t>シツオン</t>
    </rPh>
    <rPh sb="3" eb="6">
      <t>レイゾウコ</t>
    </rPh>
    <rPh sb="7" eb="10">
      <t>コウオンソウ</t>
    </rPh>
    <rPh sb="11" eb="14">
      <t>レイトウコ</t>
    </rPh>
    <rPh sb="14" eb="16">
      <t>イガイ</t>
    </rPh>
    <phoneticPr fontId="2"/>
  </si>
  <si>
    <t>冷蔵庫又は恒温槽</t>
    <rPh sb="0" eb="3">
      <t>レイゾウコ</t>
    </rPh>
    <rPh sb="3" eb="4">
      <t>マタ</t>
    </rPh>
    <rPh sb="5" eb="8">
      <t>コウオンソウ</t>
    </rPh>
    <phoneticPr fontId="2"/>
  </si>
  <si>
    <t>冷凍庫</t>
    <rPh sb="0" eb="3">
      <t>レイトウコ</t>
    </rPh>
    <phoneticPr fontId="2"/>
  </si>
  <si>
    <t>検査試薬の保管方法についてポイントを算定すること。保管方法が異なる検査試薬がある場合には、ポイント数が高くなるよう算定すること。また、室温保管が規定されている検査試薬を恒温槽や冷蔵庫にて保管する場合は、「冷蔵庫又は恒温槽」として算定すること。</t>
  </si>
  <si>
    <t>K</t>
    <phoneticPr fontId="5"/>
  </si>
  <si>
    <t>検体の保管期間</t>
    <rPh sb="0" eb="2">
      <t>ケンタイ</t>
    </rPh>
    <rPh sb="3" eb="5">
      <t>ホカン</t>
    </rPh>
    <phoneticPr fontId="5"/>
  </si>
  <si>
    <t>４週間以内</t>
    <phoneticPr fontId="2"/>
  </si>
  <si>
    <t>５～２４週</t>
    <phoneticPr fontId="2"/>
  </si>
  <si>
    <t>２５～４９週※</t>
    <rPh sb="5" eb="6">
      <t>シュウ</t>
    </rPh>
    <phoneticPr fontId="5"/>
  </si>
  <si>
    <t>検体をまとめて回収する等のため、一定期間病院内で検体を保管する場合、当該保管期間についてポイントを算定すること。</t>
    <rPh sb="0" eb="2">
      <t>ケンタイ</t>
    </rPh>
    <rPh sb="7" eb="9">
      <t>カイシュウ</t>
    </rPh>
    <rPh sb="11" eb="12">
      <t>トウ</t>
    </rPh>
    <rPh sb="16" eb="18">
      <t>イッテイ</t>
    </rPh>
    <rPh sb="18" eb="20">
      <t>キカン</t>
    </rPh>
    <rPh sb="20" eb="22">
      <t>ビョウイン</t>
    </rPh>
    <rPh sb="22" eb="23">
      <t>ナイ</t>
    </rPh>
    <rPh sb="24" eb="26">
      <t>ケンタイ</t>
    </rPh>
    <rPh sb="27" eb="29">
      <t>ホカン</t>
    </rPh>
    <rPh sb="31" eb="33">
      <t>バアイ</t>
    </rPh>
    <rPh sb="34" eb="36">
      <t>トウガイ</t>
    </rPh>
    <rPh sb="36" eb="38">
      <t>ホカン</t>
    </rPh>
    <rPh sb="38" eb="40">
      <t>キカン</t>
    </rPh>
    <rPh sb="49" eb="51">
      <t>サンテイ</t>
    </rPh>
    <phoneticPr fontId="2"/>
  </si>
  <si>
    <t>※50週以上は、12週ごとに
4ポイントを加算</t>
    <phoneticPr fontId="2"/>
  </si>
  <si>
    <t>週</t>
    <rPh sb="0" eb="1">
      <t>シュウ</t>
    </rPh>
    <phoneticPr fontId="2"/>
  </si>
  <si>
    <t>加算するポイント</t>
    <rPh sb="0" eb="2">
      <t>カサン</t>
    </rPh>
    <phoneticPr fontId="2"/>
  </si>
  <si>
    <t>L</t>
    <phoneticPr fontId="2"/>
  </si>
  <si>
    <t>検体の保管条件</t>
    <rPh sb="0" eb="2">
      <t>ケンタイ</t>
    </rPh>
    <rPh sb="3" eb="5">
      <t>ホカン</t>
    </rPh>
    <rPh sb="5" eb="7">
      <t>ジョウケン</t>
    </rPh>
    <phoneticPr fontId="2"/>
  </si>
  <si>
    <t>一定期間病院内で検体を保管する場合、当該保管条件についてポイントを算定すること。</t>
  </si>
  <si>
    <t>合計ポイント数</t>
    <phoneticPr fontId="2"/>
  </si>
  <si>
    <t>（A～Gの合計ポイント数：</t>
    <phoneticPr fontId="2"/>
  </si>
  <si>
    <t>（H～Lの合計ポイント数：</t>
    <phoneticPr fontId="2"/>
  </si>
  <si>
    <t>○</t>
    <phoneticPr fontId="2"/>
  </si>
  <si>
    <t>■</t>
  </si>
  <si>
    <t>□</t>
  </si>
  <si>
    <t>体外診断用医薬品　</t>
    <rPh sb="0" eb="5">
      <t>タイガイシンダンヨウ</t>
    </rPh>
    <phoneticPr fontId="2"/>
  </si>
  <si>
    <t>□</t>
    <phoneticPr fontId="2"/>
  </si>
  <si>
    <t>経費内訳書(体外診断用医薬品)</t>
    <rPh sb="0" eb="2">
      <t>ケイヒ</t>
    </rPh>
    <rPh sb="2" eb="5">
      <t>ウチワケショ</t>
    </rPh>
    <phoneticPr fontId="5"/>
  </si>
  <si>
    <t>■</t>
    <phoneticPr fontId="2"/>
  </si>
  <si>
    <t>目標とする被験者（検体）数</t>
    <rPh sb="0" eb="2">
      <t>モクヒョウ</t>
    </rPh>
    <rPh sb="5" eb="8">
      <t>ヒケンシャ</t>
    </rPh>
    <rPh sb="9" eb="11">
      <t>ケンタイ</t>
    </rPh>
    <rPh sb="12" eb="13">
      <t>スウ</t>
    </rPh>
    <phoneticPr fontId="2"/>
  </si>
  <si>
    <t>例</t>
    <phoneticPr fontId="2"/>
  </si>
  <si>
    <t>試験期間</t>
    <rPh sb="0" eb="2">
      <t>シケン</t>
    </rPh>
    <rPh sb="2" eb="4">
      <t>キカン</t>
    </rPh>
    <phoneticPr fontId="2"/>
  </si>
  <si>
    <t>内訳</t>
    <rPh sb="0" eb="2">
      <t>ウチワケ</t>
    </rPh>
    <phoneticPr fontId="2"/>
  </si>
  <si>
    <t>（研究経費ポイント表は別紙）</t>
    <phoneticPr fontId="2"/>
  </si>
  <si>
    <t>契約単位</t>
    <rPh sb="0" eb="2">
      <t>ケイヤク</t>
    </rPh>
    <rPh sb="2" eb="4">
      <t>タンイ</t>
    </rPh>
    <phoneticPr fontId="2"/>
  </si>
  <si>
    <t>摘要</t>
    <rPh sb="0" eb="2">
      <t>テキヨウ</t>
    </rPh>
    <phoneticPr fontId="2"/>
  </si>
  <si>
    <t>金額（税別）</t>
    <rPh sb="0" eb="2">
      <t>キンガク</t>
    </rPh>
    <rPh sb="3" eb="5">
      <t>ゼイベツ</t>
    </rPh>
    <phoneticPr fontId="2"/>
  </si>
  <si>
    <t>予定症例数×５００円</t>
    <rPh sb="0" eb="2">
      <t>ヨテイ</t>
    </rPh>
    <rPh sb="2" eb="4">
      <t>ショウレイ</t>
    </rPh>
    <rPh sb="4" eb="5">
      <t>スウ</t>
    </rPh>
    <rPh sb="9" eb="10">
      <t>エン</t>
    </rPh>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</si>
  <si>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</si>
  <si>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研究経費ポイント算出表H～Lの合計ポイント数</t>
    <rPh sb="0" eb="2">
      <t>ケンキュウ</t>
    </rPh>
    <rPh sb="2" eb="4">
      <t>ケイヒ</t>
    </rPh>
    <rPh sb="8" eb="11">
      <t>サンシュツヒョウ</t>
    </rPh>
    <rPh sb="15" eb="17">
      <t>ゴウケイ</t>
    </rPh>
    <rPh sb="21" eb="22">
      <t>スウ</t>
    </rPh>
    <phoneticPr fontId="2"/>
  </si>
  <si>
    <t>（ア）契約単位合計　　　（研究経費Ⅰ＋直接経費Ⅰ＋間接経費Ⅰ）</t>
    <rPh sb="3" eb="5">
      <t>ケイヤク</t>
    </rPh>
    <rPh sb="5" eb="7">
      <t>タンイ</t>
    </rPh>
    <rPh sb="7" eb="9">
      <t>ゴウケイ</t>
    </rPh>
    <rPh sb="13" eb="15">
      <t>ケンキュウ</t>
    </rPh>
    <rPh sb="15" eb="17">
      <t>ケイヒ</t>
    </rPh>
    <rPh sb="19" eb="21">
      <t>チョクセツ</t>
    </rPh>
    <rPh sb="21" eb="23">
      <t>ケイヒ</t>
    </rPh>
    <rPh sb="25" eb="27">
      <t>カンセツ</t>
    </rPh>
    <rPh sb="27" eb="29">
      <t>ケイヒ</t>
    </rPh>
    <phoneticPr fontId="2"/>
  </si>
  <si>
    <t>（ア）</t>
    <phoneticPr fontId="2"/>
  </si>
  <si>
    <t>運営単位</t>
    <rPh sb="0" eb="2">
      <t>ウンエイ</t>
    </rPh>
    <rPh sb="2" eb="4">
      <t>タンイ</t>
    </rPh>
    <phoneticPr fontId="2"/>
  </si>
  <si>
    <t>治験事務局の運営に必要な費用（１０，０００円／１ヶ月が初回IRB開催月より発生する</t>
    <rPh sb="0" eb="2">
      <t>チケン</t>
    </rPh>
    <rPh sb="2" eb="5">
      <t>ジムキョク</t>
    </rPh>
    <rPh sb="6" eb="8">
      <t>ウンエイ</t>
    </rPh>
    <rPh sb="9" eb="11">
      <t>ヒツヨウ</t>
    </rPh>
    <rPh sb="12" eb="14">
      <t>ヒヨウ</t>
    </rPh>
    <rPh sb="21" eb="22">
      <t>エン</t>
    </rPh>
    <rPh sb="25" eb="26">
      <t>ゲツ</t>
    </rPh>
    <rPh sb="27" eb="29">
      <t>ショカイ</t>
    </rPh>
    <rPh sb="32" eb="34">
      <t>カイサイ</t>
    </rPh>
    <rPh sb="34" eb="35">
      <t>ヅキ</t>
    </rPh>
    <rPh sb="37" eb="39">
      <t>ハッセイ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</si>
  <si>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</si>
  <si>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</si>
  <si>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</si>
  <si>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研究経費ポイント算出表
Ａ～Gの合計ポイント数</t>
    <rPh sb="16" eb="18">
      <t>ゴウケイ</t>
    </rPh>
    <phoneticPr fontId="2"/>
  </si>
  <si>
    <t>×</t>
    <phoneticPr fontId="2"/>
  </si>
  <si>
    <t>円</t>
    <rPh sb="0" eb="1">
      <t>エン</t>
    </rPh>
    <phoneticPr fontId="2"/>
  </si>
  <si>
    <t>院内CRCを
使用する</t>
    <rPh sb="0" eb="2">
      <t>インナイ</t>
    </rPh>
    <rPh sb="7" eb="9">
      <t>シヨウ</t>
    </rPh>
    <phoneticPr fontId="2"/>
  </si>
  <si>
    <t>同上</t>
    <rPh sb="0" eb="2">
      <t>ドウジョウ</t>
    </rPh>
    <phoneticPr fontId="2"/>
  </si>
  <si>
    <t>○</t>
  </si>
  <si>
    <t>SMOに委託する</t>
    <rPh sb="4" eb="6">
      <t>イタク</t>
    </rPh>
    <phoneticPr fontId="2"/>
  </si>
  <si>
    <t>（ウ）症例単位合計　　（研究経費Ⅱ＋直接経費Ⅱ＋間接経費Ⅱ）</t>
    <rPh sb="3" eb="5">
      <t>ショウレイ</t>
    </rPh>
    <rPh sb="5" eb="7">
      <t>タンイ</t>
    </rPh>
    <rPh sb="7" eb="9">
      <t>ゴウケイ</t>
    </rPh>
    <rPh sb="12" eb="14">
      <t>ケンキュウ</t>
    </rPh>
    <rPh sb="14" eb="16">
      <t>ケイヒ</t>
    </rPh>
    <rPh sb="18" eb="20">
      <t>チョクセツ</t>
    </rPh>
    <rPh sb="20" eb="22">
      <t>ケイヒ</t>
    </rPh>
    <rPh sb="24" eb="26">
      <t>カンセツ</t>
    </rPh>
    <rPh sb="26" eb="28">
      <t>ケイヒ</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</si>
  <si>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</si>
  <si>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</si>
  <si>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（ア）契約単位合計</t>
    <rPh sb="3" eb="5">
      <t>ケイヤク</t>
    </rPh>
    <rPh sb="5" eb="7">
      <t>タンイ</t>
    </rPh>
    <rPh sb="7" eb="9">
      <t>ゴウケイ</t>
    </rPh>
    <phoneticPr fontId="2"/>
  </si>
  <si>
    <t>＝</t>
    <phoneticPr fontId="2"/>
  </si>
  <si>
    <t>円（消費税別）</t>
    <rPh sb="0" eb="1">
      <t>エン</t>
    </rPh>
    <rPh sb="2" eb="5">
      <t>ショウヒゼイ</t>
    </rPh>
    <rPh sb="5" eb="6">
      <t>ベツ</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</si>
  <si>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</si>
  <si>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（ウ）症例単位合計</t>
    <rPh sb="3" eb="5">
      <t>ショウレイ</t>
    </rPh>
    <rPh sb="5" eb="7">
      <t>タンイ</t>
    </rPh>
    <rPh sb="7" eb="9">
      <t>ゴウケイ</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</si>
  <si>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</si>
  <si>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円（非課税）</t>
    <rPh sb="0" eb="1">
      <t>エン</t>
    </rPh>
    <rPh sb="2" eb="5">
      <t>ヒカゼイ</t>
    </rPh>
    <phoneticPr fontId="2"/>
  </si>
  <si>
    <t>・実施時金額［（ウ）×1/4］</t>
    <rPh sb="1" eb="3">
      <t>ジッシ</t>
    </rPh>
    <rPh sb="3" eb="4">
      <t>ジ</t>
    </rPh>
    <rPh sb="4" eb="6">
      <t>キンガク</t>
    </rPh>
    <phoneticPr fontId="2"/>
  </si>
  <si>
    <t>・実施時金額</t>
    <rPh sb="1" eb="3">
      <t>ジッシ</t>
    </rPh>
    <rPh sb="3" eb="4">
      <t>ジ</t>
    </rPh>
    <rPh sb="4" eb="6">
      <t>キンガク</t>
    </rPh>
    <phoneticPr fontId="2"/>
  </si>
  <si>
    <t>８　契約額合計［ア＋（イ×試験期間）＋（ウ×症例数）］</t>
    <rPh sb="2" eb="4">
      <t>ケイヤク</t>
    </rPh>
    <rPh sb="4" eb="5">
      <t>ガク</t>
    </rPh>
    <rPh sb="5" eb="7">
      <t>ゴウケイ</t>
    </rPh>
    <rPh sb="13" eb="15">
      <t>シケン</t>
    </rPh>
    <rPh sb="15" eb="17">
      <t>キカン</t>
    </rPh>
    <rPh sb="22" eb="24">
      <t>ショウレイ</t>
    </rPh>
    <rPh sb="24" eb="25">
      <t>スウ</t>
    </rPh>
    <phoneticPr fontId="2"/>
  </si>
  <si>
    <t>・実施時金額</t>
    <rPh sb="1" eb="4">
      <t>ジッシジ</t>
    </rPh>
    <rPh sb="4" eb="6">
      <t>キンガク</t>
    </rPh>
    <phoneticPr fontId="2"/>
  </si>
  <si>
    <t>スライド枚数</t>
    <rPh sb="4" eb="6">
      <t>マイスウ</t>
    </rPh>
    <phoneticPr fontId="2"/>
  </si>
  <si>
    <t>枚</t>
    <rPh sb="0" eb="1">
      <t>マイ</t>
    </rPh>
    <phoneticPr fontId="2"/>
  </si>
  <si>
    <t>YC書式530</t>
    <phoneticPr fontId="2"/>
  </si>
  <si>
    <t>YC書式532</t>
    <rPh sb="2" eb="4">
      <t>ショシキ</t>
    </rPh>
    <phoneticPr fontId="2"/>
  </si>
  <si>
    <t>（１）スクリーニング経費</t>
    <rPh sb="10" eb="12">
      <t>ケイヒ</t>
    </rPh>
    <phoneticPr fontId="2"/>
  </si>
  <si>
    <t>（２）審査費用</t>
    <rPh sb="3" eb="5">
      <t>シンサ</t>
    </rPh>
    <rPh sb="5" eb="7">
      <t>ヒヨウ</t>
    </rPh>
    <phoneticPr fontId="2"/>
  </si>
  <si>
    <t>（３）検査管理経費</t>
    <rPh sb="3" eb="5">
      <t>ケンサ</t>
    </rPh>
    <rPh sb="5" eb="7">
      <t>カンリ</t>
    </rPh>
    <rPh sb="7" eb="9">
      <t>ケイヒ</t>
    </rPh>
    <phoneticPr fontId="2"/>
  </si>
  <si>
    <t>（４）管理費</t>
    <rPh sb="3" eb="5">
      <t>カンリ</t>
    </rPh>
    <phoneticPr fontId="2"/>
  </si>
  <si>
    <t>｛（１）＋（２）＋（３）｝×１０％</t>
    <phoneticPr fontId="2"/>
  </si>
  <si>
    <t>研究経費　Ⅰ　　小計　（１）</t>
    <rPh sb="0" eb="2">
      <t>ケンキュウ</t>
    </rPh>
    <rPh sb="2" eb="4">
      <t>ケイヒ</t>
    </rPh>
    <rPh sb="8" eb="10">
      <t>ショウケイ</t>
    </rPh>
    <phoneticPr fontId="2"/>
  </si>
  <si>
    <t>直接経費　Ⅰ　　小計　（２）＋（３）＋（４）</t>
    <rPh sb="0" eb="2">
      <t>チョクセツ</t>
    </rPh>
    <rPh sb="2" eb="4">
      <t>ケイヒ</t>
    </rPh>
    <rPh sb="8" eb="10">
      <t>ショウケイ</t>
    </rPh>
    <phoneticPr fontId="2"/>
  </si>
  <si>
    <t>間接経費　Ⅰ　　｛（１）＋（２）＋（３）＋（４）｝×３０％</t>
    <rPh sb="0" eb="2">
      <t>カンセツ</t>
    </rPh>
    <rPh sb="2" eb="4">
      <t>ケイヒ</t>
    </rPh>
    <phoneticPr fontId="2"/>
  </si>
  <si>
    <t>（５）治験事務局運営費用</t>
    <rPh sb="3" eb="5">
      <t>チケン</t>
    </rPh>
    <rPh sb="5" eb="8">
      <t>ジムキョク</t>
    </rPh>
    <rPh sb="8" eb="10">
      <t>ウンエイ</t>
    </rPh>
    <rPh sb="10" eb="12">
      <t>ヒヨウ</t>
    </rPh>
    <phoneticPr fontId="2"/>
  </si>
  <si>
    <t>（６）研究経費　Ⅱ</t>
    <rPh sb="3" eb="5">
      <t>ケンキュウ</t>
    </rPh>
    <rPh sb="5" eb="7">
      <t>ケイヒ</t>
    </rPh>
    <phoneticPr fontId="2"/>
  </si>
  <si>
    <t>（７）CRC人件費</t>
    <rPh sb="6" eb="9">
      <t>ジンケンヒ</t>
    </rPh>
    <phoneticPr fontId="2"/>
  </si>
  <si>
    <t>（８）CRC人件費
　（SMO・CRCの管理監督）</t>
    <rPh sb="6" eb="9">
      <t>ジンケンヒ</t>
    </rPh>
    <rPh sb="20" eb="22">
      <t>カンリ</t>
    </rPh>
    <rPh sb="22" eb="24">
      <t>カントク</t>
    </rPh>
    <phoneticPr fontId="2"/>
  </si>
  <si>
    <t>（９）管理費</t>
    <rPh sb="3" eb="6">
      <t>カンリヒ</t>
    </rPh>
    <phoneticPr fontId="2"/>
  </si>
  <si>
    <t>｛（６）＋（７）＋（８）｝×１０％</t>
    <phoneticPr fontId="2"/>
  </si>
  <si>
    <t>直接経費　Ⅱ　　小計　（７）＋（８）＋（９）</t>
    <rPh sb="0" eb="2">
      <t>チョクセツ</t>
    </rPh>
    <rPh sb="2" eb="4">
      <t>ケイヒ</t>
    </rPh>
    <rPh sb="8" eb="10">
      <t>ショウケイ</t>
    </rPh>
    <phoneticPr fontId="2"/>
  </si>
  <si>
    <t>間接経費　Ⅱ　　｛（６）＋（７）＋（８）＋（９）｝×３０％</t>
    <rPh sb="0" eb="2">
      <t>カンセツ</t>
    </rPh>
    <rPh sb="2" eb="4">
      <t>ケイヒ</t>
    </rPh>
    <phoneticPr fontId="2"/>
  </si>
  <si>
    <t>４　被験者負担軽減費（治験参加に伴う被験者の負担を軽減する為の費用／１来院当り）</t>
    <rPh sb="2" eb="5">
      <t>ヒケンシャ</t>
    </rPh>
    <rPh sb="5" eb="7">
      <t>フタン</t>
    </rPh>
    <rPh sb="7" eb="9">
      <t>ケイゲン</t>
    </rPh>
    <rPh sb="9" eb="10">
      <t>ヒ</t>
    </rPh>
    <rPh sb="11" eb="13">
      <t>チケン</t>
    </rPh>
    <rPh sb="13" eb="15">
      <t>サンカ</t>
    </rPh>
    <rPh sb="16" eb="17">
      <t>トモナ</t>
    </rPh>
    <rPh sb="18" eb="21">
      <t>ヒケンシャ</t>
    </rPh>
    <rPh sb="22" eb="24">
      <t>フタン</t>
    </rPh>
    <rPh sb="25" eb="27">
      <t>ケイゲン</t>
    </rPh>
    <rPh sb="29" eb="30">
      <t>タメ</t>
    </rPh>
    <rPh sb="31" eb="33">
      <t>ヒヨウ</t>
    </rPh>
    <rPh sb="35" eb="37">
      <t>ライイン</t>
    </rPh>
    <rPh sb="37" eb="38">
      <t>ア</t>
    </rPh>
    <phoneticPr fontId="2"/>
  </si>
  <si>
    <r>
      <t>５　脱落</t>
    </r>
    <r>
      <rPr>
        <sz val="11"/>
        <rFont val="ＭＳ Ｐゴシック"/>
        <family val="3"/>
        <charset val="128"/>
        <scheme val="minor"/>
      </rPr>
      <t>症例経費（症例脱落にかかる経費／１症例当り）</t>
    </r>
    <rPh sb="2" eb="4">
      <t>ダツラク</t>
    </rPh>
    <rPh sb="4" eb="6">
      <t>ショウレイ</t>
    </rPh>
    <rPh sb="6" eb="8">
      <t>ケイヒ</t>
    </rPh>
    <rPh sb="9" eb="11">
      <t>ショウレイ</t>
    </rPh>
    <rPh sb="11" eb="13">
      <t>ダツラク</t>
    </rPh>
    <rPh sb="17" eb="19">
      <t>ケイヒ</t>
    </rPh>
    <rPh sb="21" eb="23">
      <t>ショウレイ</t>
    </rPh>
    <rPh sb="23" eb="24">
      <t>ア</t>
    </rPh>
    <phoneticPr fontId="2"/>
  </si>
  <si>
    <t>６　監査対応費（依頼者の監査にかかる経費／１回当り）</t>
    <rPh sb="2" eb="4">
      <t>カンサ</t>
    </rPh>
    <rPh sb="4" eb="6">
      <t>タイオウ</t>
    </rPh>
    <rPh sb="6" eb="7">
      <t>ヒ</t>
    </rPh>
    <rPh sb="8" eb="11">
      <t>イライシャ</t>
    </rPh>
    <rPh sb="12" eb="14">
      <t>カンサ</t>
    </rPh>
    <rPh sb="18" eb="20">
      <t>ケイヒ</t>
    </rPh>
    <rPh sb="22" eb="23">
      <t>カイ</t>
    </rPh>
    <rPh sb="23" eb="24">
      <t>ア</t>
    </rPh>
    <phoneticPr fontId="2"/>
  </si>
  <si>
    <t>（イ）運営単位合計（１ヶ月当り）</t>
    <rPh sb="3" eb="5">
      <t>ウンエイ</t>
    </rPh>
    <rPh sb="5" eb="7">
      <t>タンイ</t>
    </rPh>
    <rPh sb="7" eb="9">
      <t>ゴウケイ</t>
    </rPh>
    <rPh sb="12" eb="13">
      <t>ゲツ</t>
    </rPh>
    <rPh sb="13" eb="14">
      <t>ア</t>
    </rPh>
    <phoneticPr fontId="2"/>
  </si>
  <si>
    <t>７　ＧＣＰ適合性調査対応費（規制当局の査察にかかる経費／１日当り）</t>
    <rPh sb="5" eb="8">
      <t>テキゴウセイ</t>
    </rPh>
    <rPh sb="8" eb="10">
      <t>チョウサ</t>
    </rPh>
    <rPh sb="10" eb="12">
      <t>タイオウ</t>
    </rPh>
    <rPh sb="12" eb="13">
      <t>ヒ</t>
    </rPh>
    <rPh sb="14" eb="16">
      <t>キセイ</t>
    </rPh>
    <rPh sb="16" eb="18">
      <t>トウキョク</t>
    </rPh>
    <rPh sb="19" eb="21">
      <t>ササツ</t>
    </rPh>
    <rPh sb="25" eb="27">
      <t>ケイヒ</t>
    </rPh>
    <rPh sb="29" eb="30">
      <t>ニチ</t>
    </rPh>
    <rPh sb="30" eb="31">
      <t>ア</t>
    </rPh>
    <phoneticPr fontId="2"/>
  </si>
  <si>
    <t>９　標本作製費用（検体などのスライド等作製費用／1症例当り）</t>
    <rPh sb="2" eb="4">
      <t>ヒョウホン</t>
    </rPh>
    <rPh sb="4" eb="6">
      <t>サクセイ</t>
    </rPh>
    <rPh sb="6" eb="8">
      <t>ヒヨウ</t>
    </rPh>
    <rPh sb="9" eb="11">
      <t>ケンタイ</t>
    </rPh>
    <rPh sb="18" eb="19">
      <t>トウ</t>
    </rPh>
    <rPh sb="19" eb="21">
      <t>サクセイ</t>
    </rPh>
    <rPh sb="21" eb="23">
      <t>ヒヨウ</t>
    </rPh>
    <rPh sb="25" eb="27">
      <t>ショウレイ</t>
    </rPh>
    <rPh sb="27" eb="28">
      <t>ア</t>
    </rPh>
    <phoneticPr fontId="2"/>
  </si>
  <si>
    <t>３　実施時金額（症例実施にかかる経費／１症例当り）</t>
    <rPh sb="2" eb="4">
      <t>ジッシ</t>
    </rPh>
    <rPh sb="4" eb="5">
      <t>ジ</t>
    </rPh>
    <rPh sb="5" eb="7">
      <t>キンガク</t>
    </rPh>
    <rPh sb="8" eb="10">
      <t>ショウレイ</t>
    </rPh>
    <rPh sb="10" eb="12">
      <t>ジッシ</t>
    </rPh>
    <rPh sb="16" eb="18">
      <t>ケイヒ</t>
    </rPh>
    <rPh sb="20" eb="22">
      <t>ショウレイ</t>
    </rPh>
    <rPh sb="22" eb="23">
      <t>ア</t>
    </rPh>
    <phoneticPr fontId="2"/>
  </si>
  <si>
    <t xml:space="preserve">　　 </t>
    <phoneticPr fontId="2"/>
  </si>
  <si>
    <t>運営単位合計（試験期間全体）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</si>
</sst>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quot;円×目標とする被験者数&quot;"/>
  </numFmts>
  <fonts count="2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color theme="1"/>
      <name val="ＭＳ Ｐゴシック"/>
      <family val="2"/>
      <charset val="128"/>
      <scheme val="minor"/>
    </font>
    <font>
      <b/>
      <sz val="11"/>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11"/>
      <name val="ＭＳ Ｐゴシック"/>
      <family val="3"/>
      <charset val="128"/>
      <scheme val="minor"/>
    </font>
    <font>
      <sz val="12"/>
      <name val="ＭＳ Ｐゴシック"/>
      <family val="2"/>
      <charset val="128"/>
      <scheme val="minor"/>
    </font>
    <font>
      <sz val="11"/>
      <name val="ＭＳ Ｐゴシック"/>
      <family val="2"/>
      <charset val="128"/>
      <scheme val="minor"/>
    </font>
    <font>
      <sz val="11"/>
      <name val="HG明朝E"/>
      <family val="1"/>
      <charset val="128"/>
    </font>
    <font>
      <sz val="14"/>
      <color theme="1"/>
      <name val="ＭＳ Ｐゴシック"/>
      <family val="2"/>
      <charset val="128"/>
      <scheme val="minor"/>
    </font>
    <font>
      <sz val="14"/>
      <color theme="1"/>
      <name val="ＭＳ Ｐゴシック"/>
      <family val="3"/>
      <charset val="128"/>
      <scheme val="minor"/>
    </font>
    <font>
      <sz val="9"/>
      <color theme="1"/>
      <name val="ＭＳ Ｐゴシック"/>
      <family val="2"/>
      <charset val="128"/>
      <scheme val="minor"/>
    </font>
    <font>
      <sz val="12"/>
      <name val="ＭＳ Ｐゴシック"/>
      <family val="3"/>
      <charset val="128"/>
      <scheme val="minor"/>
    </font>
    <font>
      <sz val="11"/>
      <color rgb="FFFF0000"/>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0"/>
      <name val="ＭＳ Ｐゴシック"/>
      <family val="2"/>
      <charset val="128"/>
      <scheme val="minor"/>
    </font>
    <font>
      <sz val="11"/>
      <color rgb="FFFF0000"/>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7" tint="0.7999816888943144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230">
    <xf numFmtId="0" fontId="0" fillId="0" borderId="0" xfId="0">
      <alignment vertical="center"/>
    </xf>
    <xf numFmtId="0" fontId="0" fillId="0" borderId="0" xfId="0" applyAlignment="1">
      <alignment horizontal="center" vertical="center"/>
    </xf>
    <xf numFmtId="0" fontId="4" fillId="0" borderId="0" xfId="2" applyFont="1" applyAlignment="1">
      <alignment horizontal="center" vertical="center"/>
    </xf>
    <xf numFmtId="0" fontId="3" fillId="0" borderId="0" xfId="2" applyAlignment="1">
      <alignment horizontal="center" vertical="center"/>
    </xf>
    <xf numFmtId="0" fontId="6" fillId="0" borderId="1" xfId="2" applyFont="1" applyBorder="1" applyAlignment="1">
      <alignment horizontal="left" vertical="center" wrapText="1"/>
    </xf>
    <xf numFmtId="0" fontId="7" fillId="0" borderId="9" xfId="2" applyFont="1" applyBorder="1" applyAlignment="1">
      <alignment horizontal="center" vertical="center" textRotation="255"/>
    </xf>
    <xf numFmtId="0" fontId="3" fillId="0" borderId="10" xfId="2" applyBorder="1" applyAlignment="1">
      <alignment horizontal="center" vertical="center"/>
    </xf>
    <xf numFmtId="0" fontId="3" fillId="0" borderId="9" xfId="2" applyBorder="1" applyAlignment="1">
      <alignment horizontal="center" vertical="center"/>
    </xf>
    <xf numFmtId="0" fontId="3" fillId="0" borderId="0" xfId="2" applyAlignment="1">
      <alignment horizontal="left" vertical="center"/>
    </xf>
    <xf numFmtId="0" fontId="0" fillId="0" borderId="1" xfId="0" applyBorder="1">
      <alignment vertical="center"/>
    </xf>
    <xf numFmtId="38" fontId="0" fillId="0" borderId="0" xfId="1" applyFont="1">
      <alignment vertical="center"/>
    </xf>
    <xf numFmtId="0" fontId="0" fillId="0" borderId="2" xfId="0" applyBorder="1" applyAlignment="1">
      <alignment vertical="center" wrapText="1"/>
    </xf>
    <xf numFmtId="0" fontId="10" fillId="0" borderId="0" xfId="0" applyFont="1" applyAlignment="1">
      <alignment horizontal="right" vertical="center"/>
    </xf>
    <xf numFmtId="38" fontId="10" fillId="0" borderId="1" xfId="1" applyFont="1" applyFill="1" applyBorder="1" applyAlignment="1">
      <alignment horizontal="right" vertical="center"/>
    </xf>
    <xf numFmtId="0" fontId="3" fillId="0" borderId="3" xfId="2" applyBorder="1" applyAlignment="1">
      <alignment horizontal="center" vertical="center" wrapText="1"/>
    </xf>
    <xf numFmtId="0" fontId="3" fillId="0" borderId="0" xfId="2" applyAlignment="1">
      <alignment horizontal="left" vertical="center" wrapText="1"/>
    </xf>
    <xf numFmtId="0" fontId="12" fillId="5" borderId="3" xfId="0" applyFont="1" applyFill="1" applyBorder="1" applyProtection="1">
      <alignment vertical="center"/>
      <protection locked="0"/>
    </xf>
    <xf numFmtId="0" fontId="0" fillId="5" borderId="1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14" fillId="0" borderId="0" xfId="0" applyFont="1" applyAlignment="1">
      <alignment vertical="top"/>
    </xf>
    <xf numFmtId="0" fontId="3" fillId="4" borderId="3" xfId="2" applyFill="1" applyBorder="1" applyAlignment="1">
      <alignment horizontal="center" vertical="center"/>
    </xf>
    <xf numFmtId="0" fontId="6" fillId="0" borderId="0" xfId="2" applyFont="1" applyAlignment="1">
      <alignment horizontal="left" vertical="center"/>
    </xf>
    <xf numFmtId="0" fontId="3" fillId="0" borderId="0" xfId="2" applyAlignment="1">
      <alignment horizontal="right" vertical="center"/>
    </xf>
    <xf numFmtId="0" fontId="3" fillId="3" borderId="0" xfId="2" applyFill="1" applyAlignment="1" applyProtection="1">
      <alignment horizontal="center" vertical="center"/>
      <protection locked="0"/>
    </xf>
    <xf numFmtId="0" fontId="3" fillId="4" borderId="0" xfId="2"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wrapText="1"/>
    </xf>
    <xf numFmtId="0" fontId="3" fillId="0" borderId="3" xfId="2" applyBorder="1" applyAlignment="1">
      <alignment vertical="center" wrapText="1"/>
    </xf>
    <xf numFmtId="0" fontId="6" fillId="0" borderId="3" xfId="2" applyFont="1" applyBorder="1" applyAlignment="1">
      <alignment vertical="center" wrapText="1"/>
    </xf>
    <xf numFmtId="0" fontId="3" fillId="5" borderId="15" xfId="2" applyFill="1" applyBorder="1" applyAlignment="1" applyProtection="1">
      <alignment horizontal="center" vertical="center" wrapText="1"/>
      <protection locked="0"/>
    </xf>
    <xf numFmtId="0" fontId="3" fillId="0" borderId="18" xfId="2" applyBorder="1" applyAlignment="1">
      <alignment horizontal="center" vertical="center" wrapText="1"/>
    </xf>
    <xf numFmtId="0" fontId="15" fillId="0" borderId="18" xfId="2" applyFont="1" applyBorder="1" applyAlignment="1">
      <alignment horizontal="center" vertical="center" wrapText="1"/>
    </xf>
    <xf numFmtId="0" fontId="3" fillId="4" borderId="15" xfId="2" applyFill="1" applyBorder="1" applyAlignment="1">
      <alignment horizontal="center" vertical="center" wrapText="1"/>
    </xf>
    <xf numFmtId="0" fontId="3" fillId="2" borderId="18" xfId="2" applyFill="1" applyBorder="1" applyAlignment="1">
      <alignment horizontal="center" vertical="center"/>
    </xf>
    <xf numFmtId="0" fontId="8" fillId="5" borderId="4" xfId="0" applyFont="1" applyFill="1" applyBorder="1" applyAlignment="1" applyProtection="1">
      <alignment horizontal="left" vertical="center"/>
      <protection locked="0"/>
    </xf>
    <xf numFmtId="0" fontId="8" fillId="5" borderId="2" xfId="0" applyFont="1" applyFill="1" applyBorder="1" applyAlignment="1" applyProtection="1">
      <alignment horizontal="left" vertical="center"/>
      <protection locked="0"/>
    </xf>
    <xf numFmtId="0" fontId="8" fillId="5" borderId="4" xfId="0" applyFont="1" applyFill="1" applyBorder="1" applyAlignment="1" applyProtection="1">
      <alignment horizontal="left" vertical="center" wrapText="1"/>
      <protection locked="0"/>
    </xf>
    <xf numFmtId="0" fontId="3" fillId="5" borderId="2" xfId="2" applyFill="1" applyBorder="1" applyAlignment="1" applyProtection="1">
      <alignment vertical="center"/>
      <protection locked="0"/>
    </xf>
    <xf numFmtId="0" fontId="16" fillId="0" borderId="3" xfId="0" applyFont="1" applyBorder="1" applyAlignment="1">
      <alignment vertical="center" wrapText="1"/>
    </xf>
    <xf numFmtId="0" fontId="17" fillId="0" borderId="3" xfId="0" applyFont="1" applyBorder="1" applyAlignment="1">
      <alignment vertical="center" wrapText="1"/>
    </xf>
    <xf numFmtId="0" fontId="3" fillId="0" borderId="3" xfId="2" applyBorder="1" applyAlignment="1">
      <alignment horizontal="center" vertical="center"/>
    </xf>
    <xf numFmtId="0" fontId="14" fillId="4" borderId="2" xfId="0" applyFont="1" applyFill="1" applyBorder="1">
      <alignment vertical="center"/>
    </xf>
    <xf numFmtId="0" fontId="11" fillId="5" borderId="15" xfId="2" applyFont="1" applyFill="1" applyBorder="1" applyAlignment="1" applyProtection="1">
      <alignment horizontal="center" vertical="center" wrapText="1"/>
      <protection locked="0"/>
    </xf>
    <xf numFmtId="0" fontId="0" fillId="4" borderId="2" xfId="0" applyFill="1" applyBorder="1">
      <alignment vertical="center"/>
    </xf>
    <xf numFmtId="0" fontId="12" fillId="0" borderId="0" xfId="0" applyFont="1">
      <alignment vertical="center"/>
    </xf>
    <xf numFmtId="0" fontId="12" fillId="5" borderId="1" xfId="0" applyFont="1" applyFill="1" applyBorder="1" applyProtection="1">
      <alignment vertical="center"/>
      <protection locked="0"/>
    </xf>
    <xf numFmtId="0" fontId="19" fillId="0" borderId="1" xfId="0" applyFont="1" applyBorder="1" applyAlignment="1">
      <alignment horizontal="right" vertical="center"/>
    </xf>
    <xf numFmtId="0" fontId="12" fillId="0" borderId="1" xfId="0" applyFont="1" applyBorder="1">
      <alignment vertical="center"/>
    </xf>
    <xf numFmtId="0" fontId="3" fillId="7" borderId="3" xfId="2" applyFill="1" applyBorder="1" applyAlignment="1">
      <alignment horizontal="center" vertical="center"/>
    </xf>
    <xf numFmtId="0" fontId="0" fillId="7" borderId="2" xfId="0" applyFill="1" applyBorder="1" applyAlignment="1">
      <alignment vertical="center" wrapText="1"/>
    </xf>
    <xf numFmtId="0" fontId="20" fillId="0" borderId="0" xfId="0" applyFont="1" applyAlignment="1">
      <alignment vertical="top"/>
    </xf>
    <xf numFmtId="0" fontId="3" fillId="0" borderId="0" xfId="2" applyAlignment="1">
      <alignment horizontal="center" vertical="center" wrapText="1"/>
    </xf>
    <xf numFmtId="0" fontId="14" fillId="0" borderId="2" xfId="0" applyFont="1" applyBorder="1">
      <alignment vertical="center"/>
    </xf>
    <xf numFmtId="0" fontId="14" fillId="0" borderId="0" xfId="0" applyFont="1" applyAlignment="1">
      <alignment horizontal="left" vertical="center"/>
    </xf>
    <xf numFmtId="0" fontId="23" fillId="0" borderId="2" xfId="0" applyFont="1" applyBorder="1" applyAlignment="1">
      <alignment horizontal="left" vertical="center"/>
    </xf>
    <xf numFmtId="0" fontId="23" fillId="0" borderId="2" xfId="0" applyFont="1" applyBorder="1" applyAlignment="1">
      <alignment horizontal="left" vertical="center" wrapText="1"/>
    </xf>
    <xf numFmtId="0" fontId="23" fillId="0" borderId="5" xfId="0" applyFont="1" applyBorder="1" applyAlignment="1">
      <alignment horizontal="left" vertical="center"/>
    </xf>
    <xf numFmtId="0" fontId="23" fillId="0" borderId="0" xfId="0" applyFont="1" applyAlignment="1">
      <alignment horizontal="left" vertical="center" wrapText="1"/>
    </xf>
    <xf numFmtId="0" fontId="23" fillId="0" borderId="4" xfId="0" applyFont="1" applyBorder="1" applyAlignment="1">
      <alignment horizontal="left" vertical="center"/>
    </xf>
    <xf numFmtId="0" fontId="23" fillId="0" borderId="4" xfId="0" applyFont="1" applyBorder="1" applyAlignment="1">
      <alignment horizontal="left" vertical="center" wrapText="1"/>
    </xf>
    <xf numFmtId="0" fontId="3" fillId="5" borderId="2" xfId="2" applyFill="1" applyBorder="1" applyAlignment="1">
      <alignment vertical="center"/>
    </xf>
    <xf numFmtId="0" fontId="3" fillId="7" borderId="3" xfId="2" applyFill="1" applyBorder="1" applyAlignment="1">
      <alignment horizontal="center" vertical="center" wrapText="1"/>
    </xf>
    <xf numFmtId="0" fontId="3" fillId="0" borderId="1" xfId="2" applyBorder="1" applyAlignment="1">
      <alignment horizontal="center" vertical="center"/>
    </xf>
    <xf numFmtId="0" fontId="3" fillId="0" borderId="1" xfId="2" applyBorder="1" applyAlignment="1">
      <alignment horizontal="left" vertical="center" wrapText="1"/>
    </xf>
    <xf numFmtId="0" fontId="14" fillId="0" borderId="2" xfId="0" applyFont="1" applyBorder="1" applyAlignment="1">
      <alignment horizontal="left" vertical="center"/>
    </xf>
    <xf numFmtId="0" fontId="14" fillId="0" borderId="5" xfId="0" applyFont="1" applyBorder="1" applyAlignment="1">
      <alignment horizontal="left" vertical="center"/>
    </xf>
    <xf numFmtId="0" fontId="10" fillId="0" borderId="1" xfId="0" applyFont="1" applyBorder="1" applyAlignment="1">
      <alignment horizontal="right" vertical="center"/>
    </xf>
    <xf numFmtId="0" fontId="13" fillId="0" borderId="1" xfId="0" applyFont="1" applyBorder="1" applyAlignment="1">
      <alignment horizontal="right" vertical="center"/>
    </xf>
    <xf numFmtId="0" fontId="24" fillId="0" borderId="0" xfId="0" applyFont="1" applyAlignment="1">
      <alignment vertical="top"/>
    </xf>
    <xf numFmtId="0" fontId="3" fillId="0" borderId="11" xfId="2" applyBorder="1" applyAlignment="1">
      <alignment horizontal="left" vertical="center" wrapText="1"/>
    </xf>
    <xf numFmtId="0" fontId="3" fillId="0" borderId="12" xfId="2" applyBorder="1" applyAlignment="1">
      <alignment horizontal="left" vertical="center" wrapText="1"/>
    </xf>
    <xf numFmtId="0" fontId="3" fillId="2" borderId="4" xfId="2" applyFill="1" applyBorder="1" applyAlignment="1">
      <alignment horizontal="center" vertical="center" wrapText="1"/>
    </xf>
    <xf numFmtId="0" fontId="3" fillId="2" borderId="2" xfId="2" applyFill="1" applyBorder="1" applyAlignment="1">
      <alignment horizontal="center" vertical="center" wrapText="1"/>
    </xf>
    <xf numFmtId="0" fontId="3" fillId="2" borderId="5" xfId="2" applyFill="1" applyBorder="1" applyAlignment="1">
      <alignment horizontal="center" vertical="center" wrapText="1"/>
    </xf>
    <xf numFmtId="0" fontId="3" fillId="2" borderId="16" xfId="2" applyFill="1" applyBorder="1" applyAlignment="1">
      <alignment horizontal="left" vertical="center" wrapText="1"/>
    </xf>
    <xf numFmtId="0" fontId="3" fillId="2" borderId="17" xfId="2" applyFill="1" applyBorder="1" applyAlignment="1">
      <alignment horizontal="left" vertical="center" wrapText="1"/>
    </xf>
    <xf numFmtId="0" fontId="3" fillId="2" borderId="4" xfId="2" applyFill="1" applyBorder="1" applyAlignment="1">
      <alignment horizontal="right" vertical="center" wrapText="1"/>
    </xf>
    <xf numFmtId="0" fontId="3" fillId="2" borderId="2" xfId="2" applyFill="1" applyBorder="1" applyAlignment="1">
      <alignment horizontal="right" vertical="center" wrapText="1"/>
    </xf>
    <xf numFmtId="0" fontId="3" fillId="2" borderId="5" xfId="2" applyFill="1" applyBorder="1" applyAlignment="1">
      <alignment horizontal="right" vertical="center" wrapText="1"/>
    </xf>
    <xf numFmtId="0" fontId="14" fillId="6" borderId="2" xfId="0" applyFont="1" applyFill="1" applyBorder="1" applyAlignment="1">
      <alignment horizontal="center" vertical="center"/>
    </xf>
    <xf numFmtId="0" fontId="3" fillId="6" borderId="3" xfId="2" applyFill="1" applyBorder="1" applyAlignment="1">
      <alignment horizontal="center" vertical="center" wrapText="1"/>
    </xf>
    <xf numFmtId="0" fontId="3" fillId="2" borderId="16" xfId="2" applyFill="1" applyBorder="1" applyAlignment="1">
      <alignment horizontal="center" vertical="center" wrapText="1"/>
    </xf>
    <xf numFmtId="0" fontId="3" fillId="2" borderId="17" xfId="2" applyFill="1" applyBorder="1" applyAlignment="1">
      <alignment horizontal="center" vertical="center" wrapText="1"/>
    </xf>
    <xf numFmtId="0" fontId="3" fillId="7" borderId="3" xfId="2" applyFill="1" applyBorder="1" applyAlignment="1">
      <alignment horizontal="center" vertical="center" wrapText="1"/>
    </xf>
    <xf numFmtId="0" fontId="3" fillId="7" borderId="4" xfId="2" applyFill="1" applyBorder="1" applyAlignment="1">
      <alignment horizontal="center" vertical="center" wrapText="1"/>
    </xf>
    <xf numFmtId="0" fontId="3" fillId="7" borderId="2" xfId="2" applyFill="1" applyBorder="1" applyAlignment="1">
      <alignment horizontal="center" vertical="center" wrapText="1"/>
    </xf>
    <xf numFmtId="0" fontId="3" fillId="7" borderId="5" xfId="2" applyFill="1" applyBorder="1" applyAlignment="1">
      <alignment horizontal="center" vertical="center" wrapText="1"/>
    </xf>
    <xf numFmtId="0" fontId="15" fillId="2" borderId="19" xfId="2" applyFont="1" applyFill="1" applyBorder="1" applyAlignment="1">
      <alignment horizontal="center" vertical="center" wrapText="1"/>
    </xf>
    <xf numFmtId="0" fontId="15" fillId="2" borderId="20" xfId="2" applyFont="1" applyFill="1" applyBorder="1" applyAlignment="1">
      <alignment horizontal="center" vertical="center" wrapText="1"/>
    </xf>
    <xf numFmtId="0" fontId="3" fillId="2" borderId="19" xfId="2" applyFill="1" applyBorder="1" applyAlignment="1">
      <alignment horizontal="center" vertical="center" wrapText="1"/>
    </xf>
    <xf numFmtId="0" fontId="3" fillId="2" borderId="20" xfId="2" applyFill="1" applyBorder="1" applyAlignment="1">
      <alignment horizontal="center" vertical="center" wrapText="1"/>
    </xf>
    <xf numFmtId="0" fontId="3" fillId="2" borderId="19" xfId="2" applyFill="1" applyBorder="1" applyAlignment="1">
      <alignment horizontal="center" vertical="center"/>
    </xf>
    <xf numFmtId="0" fontId="3" fillId="2" borderId="20" xfId="2" applyFill="1" applyBorder="1" applyAlignment="1">
      <alignment horizontal="center" vertical="center"/>
    </xf>
    <xf numFmtId="0" fontId="3" fillId="2" borderId="16" xfId="2" applyFill="1" applyBorder="1" applyAlignment="1">
      <alignment horizontal="center" vertical="center"/>
    </xf>
    <xf numFmtId="0" fontId="3" fillId="2" borderId="17" xfId="2" applyFill="1" applyBorder="1" applyAlignment="1">
      <alignment horizontal="center" vertical="center"/>
    </xf>
    <xf numFmtId="0" fontId="3" fillId="0" borderId="19" xfId="2" applyBorder="1" applyAlignment="1">
      <alignment horizontal="center" vertical="center"/>
    </xf>
    <xf numFmtId="0" fontId="3" fillId="0" borderId="20" xfId="2" applyBorder="1" applyAlignment="1">
      <alignment horizontal="center" vertical="center"/>
    </xf>
    <xf numFmtId="0" fontId="14" fillId="7" borderId="4" xfId="0" applyFont="1" applyFill="1" applyBorder="1" applyAlignment="1">
      <alignment horizontal="left" vertical="center"/>
    </xf>
    <xf numFmtId="0" fontId="14" fillId="7" borderId="2" xfId="0" applyFont="1" applyFill="1" applyBorder="1" applyAlignment="1">
      <alignment horizontal="left" vertical="center"/>
    </xf>
    <xf numFmtId="0" fontId="3" fillId="0" borderId="16" xfId="2" applyBorder="1" applyAlignment="1">
      <alignment horizontal="center" vertical="center" wrapText="1"/>
    </xf>
    <xf numFmtId="0" fontId="3" fillId="0" borderId="17" xfId="2" applyBorder="1" applyAlignment="1">
      <alignment horizontal="center" vertical="center" wrapText="1"/>
    </xf>
    <xf numFmtId="0" fontId="3" fillId="0" borderId="4" xfId="2" applyBorder="1" applyAlignment="1">
      <alignment horizontal="right" vertical="center"/>
    </xf>
    <xf numFmtId="0" fontId="3" fillId="0" borderId="2" xfId="2" applyBorder="1" applyAlignment="1">
      <alignment horizontal="right" vertical="center"/>
    </xf>
    <xf numFmtId="0" fontId="12" fillId="0" borderId="2" xfId="0" applyFont="1" applyBorder="1" applyAlignment="1">
      <alignment horizontal="left" vertical="center"/>
    </xf>
    <xf numFmtId="0" fontId="12" fillId="0" borderId="5" xfId="0" applyFont="1" applyBorder="1" applyAlignment="1">
      <alignment horizontal="left" vertical="center"/>
    </xf>
    <xf numFmtId="0" fontId="3" fillId="0" borderId="6" xfId="2" applyBorder="1" applyAlignment="1">
      <alignment horizontal="center" vertical="center"/>
    </xf>
    <xf numFmtId="0" fontId="3" fillId="0" borderId="7" xfId="2" applyBorder="1" applyAlignment="1">
      <alignment horizontal="center" vertical="center"/>
    </xf>
    <xf numFmtId="0" fontId="3" fillId="0" borderId="8" xfId="2" applyBorder="1" applyAlignment="1">
      <alignment horizontal="center" vertical="center"/>
    </xf>
    <xf numFmtId="0" fontId="5" fillId="0" borderId="11" xfId="2" applyFont="1" applyBorder="1" applyAlignment="1">
      <alignment horizontal="center" vertical="center" wrapText="1"/>
    </xf>
    <xf numFmtId="0" fontId="5" fillId="0" borderId="12" xfId="2" applyFont="1" applyBorder="1" applyAlignment="1">
      <alignment horizontal="center" vertical="center" wrapText="1"/>
    </xf>
    <xf numFmtId="0" fontId="3" fillId="0" borderId="1" xfId="2" applyBorder="1" applyAlignment="1">
      <alignment horizontal="center" vertical="center"/>
    </xf>
    <xf numFmtId="0" fontId="3" fillId="0" borderId="6" xfId="2" applyBorder="1" applyAlignment="1">
      <alignment horizontal="center" vertical="center" wrapText="1"/>
    </xf>
    <xf numFmtId="0" fontId="3" fillId="0" borderId="7" xfId="2" applyBorder="1" applyAlignment="1">
      <alignment horizontal="center" vertical="center" wrapText="1"/>
    </xf>
    <xf numFmtId="0" fontId="3" fillId="0" borderId="8" xfId="2" applyBorder="1" applyAlignment="1">
      <alignment horizontal="center" vertical="center" wrapText="1"/>
    </xf>
    <xf numFmtId="0" fontId="3" fillId="0" borderId="13" xfId="2" applyBorder="1" applyAlignment="1">
      <alignment horizontal="center" vertical="center" wrapText="1"/>
    </xf>
    <xf numFmtId="0" fontId="3" fillId="0" borderId="0" xfId="2" applyAlignment="1">
      <alignment horizontal="center" vertical="center" wrapText="1"/>
    </xf>
    <xf numFmtId="0" fontId="3" fillId="0" borderId="14" xfId="2" applyBorder="1" applyAlignment="1">
      <alignment horizontal="center" vertical="center" wrapText="1"/>
    </xf>
    <xf numFmtId="0" fontId="3" fillId="0" borderId="9" xfId="2" applyBorder="1" applyAlignment="1">
      <alignment horizontal="center" vertical="center" wrapText="1"/>
    </xf>
    <xf numFmtId="0" fontId="3" fillId="0" borderId="1" xfId="2" applyBorder="1" applyAlignment="1">
      <alignment horizontal="center" vertical="center" wrapText="1"/>
    </xf>
    <xf numFmtId="0" fontId="3" fillId="0" borderId="10" xfId="2" applyBorder="1" applyAlignment="1">
      <alignment horizontal="center" vertical="center" wrapText="1"/>
    </xf>
    <xf numFmtId="0" fontId="7" fillId="0" borderId="3" xfId="2" applyFont="1" applyBorder="1" applyAlignment="1">
      <alignment horizontal="center" vertical="center" textRotation="255"/>
    </xf>
    <xf numFmtId="0" fontId="3" fillId="0" borderId="4" xfId="2" applyBorder="1" applyAlignment="1">
      <alignment horizontal="center" vertical="center"/>
    </xf>
    <xf numFmtId="0" fontId="3" fillId="0" borderId="2" xfId="2" applyBorder="1" applyAlignment="1">
      <alignment horizontal="center" vertical="center"/>
    </xf>
    <xf numFmtId="0" fontId="3" fillId="0" borderId="5" xfId="2" applyBorder="1" applyAlignment="1">
      <alignment horizontal="center" vertical="center"/>
    </xf>
    <xf numFmtId="0" fontId="11" fillId="0" borderId="4" xfId="2" applyFont="1" applyBorder="1" applyAlignment="1">
      <alignment horizontal="center" vertical="center" wrapText="1"/>
    </xf>
    <xf numFmtId="0" fontId="11" fillId="0" borderId="2" xfId="2" applyFont="1" applyBorder="1" applyAlignment="1">
      <alignment horizontal="center" vertical="center" wrapText="1"/>
    </xf>
    <xf numFmtId="0" fontId="11" fillId="0" borderId="5" xfId="2" applyFont="1" applyBorder="1" applyAlignment="1">
      <alignment horizontal="center" vertical="center" wrapText="1"/>
    </xf>
    <xf numFmtId="0" fontId="3" fillId="4" borderId="4" xfId="2" applyFill="1" applyBorder="1" applyAlignment="1">
      <alignment horizontal="center" vertical="center" wrapText="1"/>
    </xf>
    <xf numFmtId="0" fontId="3" fillId="4" borderId="2" xfId="2" applyFill="1" applyBorder="1" applyAlignment="1">
      <alignment horizontal="center" vertical="center" wrapText="1"/>
    </xf>
    <xf numFmtId="0" fontId="3" fillId="4" borderId="5" xfId="2" applyFill="1" applyBorder="1" applyAlignment="1">
      <alignment horizontal="center" vertical="center" wrapText="1"/>
    </xf>
    <xf numFmtId="0" fontId="3" fillId="4" borderId="4" xfId="2" applyFill="1" applyBorder="1" applyAlignment="1">
      <alignment horizontal="center" vertical="center"/>
    </xf>
    <xf numFmtId="0" fontId="3" fillId="4" borderId="2" xfId="2" applyFill="1" applyBorder="1" applyAlignment="1">
      <alignment horizontal="center" vertical="center"/>
    </xf>
    <xf numFmtId="0" fontId="3" fillId="4" borderId="5" xfId="2" applyFill="1" applyBorder="1" applyAlignment="1">
      <alignment horizontal="center" vertical="center"/>
    </xf>
    <xf numFmtId="0" fontId="3" fillId="0" borderId="4" xfId="2" applyBorder="1" applyAlignment="1">
      <alignment horizontal="center" vertical="center" wrapText="1"/>
    </xf>
    <xf numFmtId="0" fontId="3" fillId="0" borderId="2" xfId="2" applyBorder="1" applyAlignment="1">
      <alignment horizontal="center" vertical="center" wrapText="1"/>
    </xf>
    <xf numFmtId="0" fontId="3" fillId="0" borderId="5" xfId="2" applyBorder="1" applyAlignment="1">
      <alignment horizontal="center" vertical="center" wrapText="1"/>
    </xf>
    <xf numFmtId="0" fontId="11" fillId="4" borderId="4" xfId="2" applyFont="1" applyFill="1" applyBorder="1" applyAlignment="1">
      <alignment horizontal="left" vertical="center" wrapText="1"/>
    </xf>
    <xf numFmtId="0" fontId="11" fillId="4" borderId="2" xfId="2" applyFont="1" applyFill="1" applyBorder="1" applyAlignment="1">
      <alignment horizontal="left" vertical="center" wrapText="1"/>
    </xf>
    <xf numFmtId="0" fontId="11" fillId="4" borderId="5" xfId="2" applyFont="1" applyFill="1" applyBorder="1" applyAlignment="1">
      <alignment horizontal="left" vertical="center" wrapText="1"/>
    </xf>
    <xf numFmtId="0" fontId="14" fillId="0" borderId="3" xfId="0" applyFont="1" applyBorder="1" applyAlignment="1">
      <alignment horizontal="left" vertical="center"/>
    </xf>
    <xf numFmtId="0" fontId="14" fillId="0" borderId="3" xfId="0" applyFont="1" applyBorder="1" applyAlignment="1">
      <alignment horizontal="center" vertical="center"/>
    </xf>
    <xf numFmtId="0" fontId="4" fillId="0" borderId="0" xfId="2" applyFont="1" applyAlignment="1">
      <alignment horizontal="center" vertical="center" wrapText="1"/>
    </xf>
    <xf numFmtId="0" fontId="3" fillId="0" borderId="1" xfId="2" applyBorder="1" applyAlignment="1">
      <alignment horizontal="left" vertical="center" wrapText="1"/>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 xfId="0" applyFont="1" applyBorder="1" applyAlignment="1">
      <alignment horizontal="left" vertical="center"/>
    </xf>
    <xf numFmtId="0" fontId="14" fillId="0" borderId="10" xfId="0" applyFont="1" applyBorder="1" applyAlignment="1">
      <alignment horizontal="left" vertical="center"/>
    </xf>
    <xf numFmtId="0" fontId="14" fillId="0" borderId="2" xfId="0" applyFont="1" applyBorder="1" applyAlignment="1">
      <alignment horizontal="left" vertical="center"/>
    </xf>
    <xf numFmtId="0" fontId="14" fillId="0" borderId="5" xfId="0" applyFont="1" applyBorder="1" applyAlignment="1">
      <alignment horizontal="left" vertical="center"/>
    </xf>
    <xf numFmtId="0" fontId="3" fillId="0" borderId="3" xfId="2" applyBorder="1" applyAlignment="1">
      <alignment horizontal="center" vertical="center" wrapText="1"/>
    </xf>
    <xf numFmtId="0" fontId="3" fillId="0" borderId="11" xfId="2" applyBorder="1" applyAlignment="1">
      <alignment horizontal="center" vertical="center" wrapText="1"/>
    </xf>
    <xf numFmtId="0" fontId="3" fillId="0" borderId="12" xfId="2" applyBorder="1" applyAlignment="1">
      <alignment horizontal="center" vertical="center" wrapText="1"/>
    </xf>
    <xf numFmtId="3" fontId="19" fillId="4" borderId="1" xfId="0" applyNumberFormat="1" applyFont="1" applyFill="1" applyBorder="1" applyAlignment="1">
      <alignment horizontal="right" vertical="center"/>
    </xf>
    <xf numFmtId="0" fontId="19" fillId="4" borderId="1" xfId="0" applyFont="1" applyFill="1" applyBorder="1" applyAlignment="1">
      <alignment horizontal="right" vertical="center"/>
    </xf>
    <xf numFmtId="38" fontId="0" fillId="0" borderId="3" xfId="1" applyFont="1" applyFill="1" applyBorder="1" applyAlignment="1">
      <alignment horizontal="center" vertical="center"/>
    </xf>
    <xf numFmtId="0" fontId="0" fillId="0" borderId="3" xfId="0" applyBorder="1" applyAlignment="1">
      <alignment horizontal="left" vertical="center" indent="1"/>
    </xf>
    <xf numFmtId="0" fontId="0" fillId="0" borderId="3" xfId="0" applyBorder="1" applyAlignment="1">
      <alignment horizontal="left" vertical="center" wrapText="1"/>
    </xf>
    <xf numFmtId="0" fontId="24" fillId="0" borderId="3" xfId="0" applyFont="1" applyBorder="1" applyAlignment="1">
      <alignment horizontal="left" vertical="center"/>
    </xf>
    <xf numFmtId="0" fontId="20" fillId="0" borderId="3" xfId="0" applyFont="1" applyBorder="1" applyAlignment="1">
      <alignment horizontal="left" vertical="center"/>
    </xf>
    <xf numFmtId="0" fontId="0" fillId="0" borderId="3" xfId="0" applyBorder="1" applyAlignment="1">
      <alignment horizontal="left" vertical="center"/>
    </xf>
    <xf numFmtId="0" fontId="24" fillId="0" borderId="3" xfId="0" applyFont="1" applyBorder="1" applyAlignment="1">
      <alignment horizontal="left" vertical="center" indent="1"/>
    </xf>
    <xf numFmtId="0" fontId="21" fillId="6" borderId="4" xfId="0" applyFont="1" applyFill="1" applyBorder="1" applyAlignment="1">
      <alignment horizontal="center" vertical="center"/>
    </xf>
    <xf numFmtId="0" fontId="22" fillId="6" borderId="2" xfId="0" applyFont="1" applyFill="1" applyBorder="1" applyAlignment="1">
      <alignment horizontal="center" vertical="center"/>
    </xf>
    <xf numFmtId="176" fontId="18" fillId="6" borderId="2" xfId="0" applyNumberFormat="1" applyFont="1" applyFill="1" applyBorder="1" applyAlignment="1">
      <alignment horizontal="center" vertical="center"/>
    </xf>
    <xf numFmtId="176" fontId="18" fillId="6" borderId="5" xfId="0" applyNumberFormat="1" applyFont="1" applyFill="1" applyBorder="1" applyAlignment="1">
      <alignment horizontal="center" vertical="center"/>
    </xf>
    <xf numFmtId="3" fontId="0" fillId="4" borderId="3" xfId="0" applyNumberFormat="1" applyFill="1" applyBorder="1" applyAlignment="1">
      <alignment horizontal="center" vertical="center"/>
    </xf>
    <xf numFmtId="0" fontId="0" fillId="4" borderId="3" xfId="0" applyFill="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38" fontId="0" fillId="4" borderId="3" xfId="0" applyNumberFormat="1" applyFill="1" applyBorder="1" applyAlignment="1">
      <alignment horizontal="center" vertical="center"/>
    </xf>
    <xf numFmtId="0" fontId="11" fillId="5" borderId="4" xfId="2" applyFont="1" applyFill="1" applyBorder="1" applyAlignment="1" applyProtection="1">
      <alignment horizontal="left" vertical="center" wrapText="1"/>
      <protection locked="0"/>
    </xf>
    <xf numFmtId="0" fontId="11" fillId="5" borderId="2" xfId="2" applyFont="1" applyFill="1" applyBorder="1" applyAlignment="1" applyProtection="1">
      <alignment horizontal="left" vertical="center" wrapText="1"/>
      <protection locked="0"/>
    </xf>
    <xf numFmtId="0" fontId="11" fillId="5" borderId="5" xfId="2" applyFont="1" applyFill="1" applyBorder="1" applyAlignment="1" applyProtection="1">
      <alignment horizontal="left" vertical="center" wrapText="1"/>
      <protection locked="0"/>
    </xf>
    <xf numFmtId="38" fontId="0" fillId="4" borderId="3" xfId="1" applyFont="1" applyFill="1" applyBorder="1" applyAlignment="1">
      <alignment horizontal="center" vertical="center"/>
    </xf>
    <xf numFmtId="0" fontId="9" fillId="0" borderId="3" xfId="0" applyFont="1" applyBorder="1" applyAlignment="1">
      <alignment horizontal="left" vertical="center"/>
    </xf>
    <xf numFmtId="0" fontId="12" fillId="0" borderId="3" xfId="0" applyFont="1"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left" vertical="center"/>
    </xf>
    <xf numFmtId="0" fontId="3" fillId="5" borderId="4" xfId="2" applyFill="1" applyBorder="1" applyAlignment="1" applyProtection="1">
      <alignment horizontal="center" vertical="center" wrapText="1"/>
      <protection locked="0"/>
    </xf>
    <xf numFmtId="0" fontId="3" fillId="5" borderId="2" xfId="2" applyFill="1" applyBorder="1" applyAlignment="1" applyProtection="1">
      <alignment horizontal="center" vertical="center" wrapText="1"/>
      <protection locked="0"/>
    </xf>
    <xf numFmtId="0" fontId="3" fillId="5" borderId="5" xfId="2" applyFill="1" applyBorder="1" applyAlignment="1" applyProtection="1">
      <alignment horizontal="center" vertical="center" wrapText="1"/>
      <protection locked="0"/>
    </xf>
    <xf numFmtId="0" fontId="3" fillId="5" borderId="4" xfId="2" applyFill="1" applyBorder="1" applyAlignment="1" applyProtection="1">
      <alignment horizontal="center" vertical="center"/>
      <protection locked="0"/>
    </xf>
    <xf numFmtId="0" fontId="3" fillId="5" borderId="2" xfId="2" applyFill="1" applyBorder="1" applyAlignment="1" applyProtection="1">
      <alignment horizontal="center" vertical="center"/>
      <protection locked="0"/>
    </xf>
    <xf numFmtId="0" fontId="3" fillId="5" borderId="5" xfId="2" applyFill="1" applyBorder="1" applyAlignment="1" applyProtection="1">
      <alignment horizontal="center" vertical="center"/>
      <protection locked="0"/>
    </xf>
    <xf numFmtId="0" fontId="0" fillId="5" borderId="2" xfId="0" applyFill="1" applyBorder="1" applyAlignment="1">
      <alignment horizontal="left" vertical="center"/>
    </xf>
    <xf numFmtId="0" fontId="0" fillId="5" borderId="5" xfId="0" applyFill="1" applyBorder="1" applyAlignment="1">
      <alignment horizontal="left" vertical="center"/>
    </xf>
    <xf numFmtId="0" fontId="12" fillId="0" borderId="4" xfId="0" applyFont="1" applyBorder="1" applyAlignment="1">
      <alignment horizontal="left"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24" fillId="6" borderId="3" xfId="0" applyFont="1" applyFill="1" applyBorder="1" applyAlignment="1">
      <alignment horizontal="left" vertical="center"/>
    </xf>
    <xf numFmtId="0" fontId="20" fillId="6" borderId="3" xfId="0" applyFont="1" applyFill="1" applyBorder="1" applyAlignment="1">
      <alignment horizontal="left" vertical="center"/>
    </xf>
    <xf numFmtId="0" fontId="0" fillId="0" borderId="9"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24" fillId="7" borderId="3" xfId="0" applyFont="1" applyFill="1" applyBorder="1" applyAlignment="1">
      <alignment horizontal="left" vertical="center"/>
    </xf>
    <xf numFmtId="0" fontId="20" fillId="7" borderId="3" xfId="0" applyFont="1" applyFill="1" applyBorder="1" applyAlignment="1">
      <alignment horizontal="left" vertical="center"/>
    </xf>
    <xf numFmtId="0" fontId="0" fillId="7" borderId="2" xfId="0" applyFill="1" applyBorder="1" applyAlignment="1">
      <alignment horizontal="center" vertical="center" wrapText="1"/>
    </xf>
    <xf numFmtId="0" fontId="0" fillId="4" borderId="2" xfId="0" applyFill="1" applyBorder="1" applyAlignment="1">
      <alignment horizontal="center" vertical="center" wrapText="1"/>
    </xf>
    <xf numFmtId="0" fontId="0" fillId="7" borderId="4" xfId="0" applyFill="1" applyBorder="1" applyAlignment="1">
      <alignment horizontal="left" vertical="center" wrapText="1"/>
    </xf>
    <xf numFmtId="0" fontId="0" fillId="7" borderId="2" xfId="0" applyFill="1" applyBorder="1" applyAlignment="1">
      <alignment horizontal="left" vertical="center" wrapText="1"/>
    </xf>
    <xf numFmtId="0" fontId="0" fillId="7" borderId="4" xfId="0" applyFill="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24" fillId="0" borderId="3" xfId="0" applyFont="1" applyBorder="1" applyAlignment="1">
      <alignment horizontal="left" vertical="center" wrapText="1"/>
    </xf>
    <xf numFmtId="0" fontId="20" fillId="0" borderId="3" xfId="0" applyFont="1" applyBorder="1" applyAlignment="1">
      <alignment horizontal="left" vertical="center" wrapText="1"/>
    </xf>
    <xf numFmtId="0" fontId="24" fillId="7" borderId="3" xfId="0" applyFont="1" applyFill="1" applyBorder="1" applyAlignment="1">
      <alignment horizontal="left" vertical="center" wrapText="1"/>
    </xf>
    <xf numFmtId="0" fontId="8" fillId="5" borderId="2" xfId="0" applyFont="1" applyFill="1" applyBorder="1" applyAlignment="1">
      <alignment horizontal="left" vertical="center"/>
    </xf>
    <xf numFmtId="0" fontId="8" fillId="5" borderId="5" xfId="0" applyFont="1" applyFill="1" applyBorder="1" applyAlignment="1">
      <alignment horizontal="left" vertical="center"/>
    </xf>
    <xf numFmtId="3" fontId="10" fillId="4" borderId="1" xfId="0" applyNumberFormat="1" applyFont="1" applyFill="1" applyBorder="1" applyAlignment="1">
      <alignment horizontal="right" vertical="center"/>
    </xf>
    <xf numFmtId="0" fontId="10" fillId="4" borderId="1" xfId="0" applyFont="1" applyFill="1" applyBorder="1" applyAlignment="1">
      <alignment horizontal="right" vertical="center"/>
    </xf>
    <xf numFmtId="3" fontId="10" fillId="0" borderId="1" xfId="0" applyNumberFormat="1" applyFont="1" applyBorder="1" applyAlignment="1">
      <alignment horizontal="right" vertical="center"/>
    </xf>
    <xf numFmtId="0" fontId="10" fillId="0" borderId="1" xfId="0" applyFont="1" applyBorder="1" applyAlignment="1">
      <alignment horizontal="right" vertical="center"/>
    </xf>
    <xf numFmtId="38" fontId="10" fillId="4" borderId="1" xfId="1" applyFont="1" applyFill="1" applyBorder="1" applyAlignment="1">
      <alignment horizontal="right" vertical="center"/>
    </xf>
    <xf numFmtId="3" fontId="13" fillId="0" borderId="1" xfId="0" applyNumberFormat="1" applyFont="1" applyBorder="1" applyAlignment="1">
      <alignment horizontal="right" vertical="center"/>
    </xf>
    <xf numFmtId="0" fontId="13" fillId="0" borderId="1" xfId="0" applyFont="1" applyBorder="1" applyAlignment="1">
      <alignment horizontal="right" vertical="center"/>
    </xf>
    <xf numFmtId="0" fontId="24" fillId="0" borderId="0" xfId="0" applyFont="1" applyAlignment="1">
      <alignment vertical="center"/>
    </xf>
    <xf numFmtId="0" fontId="0" fillId="0" borderId="0" xfId="0" applyAlignment="1">
      <alignment vertical="center"/>
    </xf>
    <xf numFmtId="0" fontId="14" fillId="0" borderId="0" xfId="0" applyFont="1" applyAlignment="1">
      <alignment vertical="center"/>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426242</xdr:colOff>
      <xdr:row>4</xdr:row>
      <xdr:rowOff>66676</xdr:rowOff>
    </xdr:from>
    <xdr:to>
      <xdr:col>30</xdr:col>
      <xdr:colOff>3759992</xdr:colOff>
      <xdr:row>5</xdr:row>
      <xdr:rowOff>288132</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081961" y="1126332"/>
          <a:ext cx="3333750" cy="55483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255512</xdr:colOff>
      <xdr:row>4</xdr:row>
      <xdr:rowOff>105833</xdr:rowOff>
    </xdr:from>
    <xdr:to>
      <xdr:col>35</xdr:col>
      <xdr:colOff>458258</xdr:colOff>
      <xdr:row>5</xdr:row>
      <xdr:rowOff>136526</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7727345" y="994833"/>
          <a:ext cx="2954413" cy="35877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30</xdr:col>
      <xdr:colOff>254000</xdr:colOff>
      <xdr:row>23</xdr:row>
      <xdr:rowOff>105833</xdr:rowOff>
    </xdr:from>
    <xdr:to>
      <xdr:col>36</xdr:col>
      <xdr:colOff>508000</xdr:colOff>
      <xdr:row>24</xdr:row>
      <xdr:rowOff>139550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7683500" y="4953000"/>
          <a:ext cx="3693583" cy="3618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（８）と（９）は、どちらか一方にのみ丸印を選択してください。</a:t>
          </a:r>
        </a:p>
      </xdr:txBody>
    </xdr:sp>
    <xdr:clientData/>
  </xdr:twoCellAnchor>
  <xdr:twoCellAnchor>
    <xdr:from>
      <xdr:col>30</xdr:col>
      <xdr:colOff>264583</xdr:colOff>
      <xdr:row>0</xdr:row>
      <xdr:rowOff>95249</xdr:rowOff>
    </xdr:from>
    <xdr:to>
      <xdr:col>35</xdr:col>
      <xdr:colOff>497416</xdr:colOff>
      <xdr:row>2</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7821083" y="95249"/>
          <a:ext cx="2984500" cy="338668"/>
        </a:xfrm>
        <a:prstGeom prst="wedgeRoundRectCallout">
          <a:avLst>
            <a:gd name="adj1" fmla="val -54635"/>
            <a:gd name="adj2" fmla="val 3163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該当する項目を選択して■を表示してください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9"/>
  <sheetViews>
    <sheetView workbookViewId="0">
      <selection activeCell="B12" sqref="B12"/>
    </sheetView>
  </sheetViews>
  <sheetFormatPr defaultRowHeight="13" x14ac:dyDescent="0.2"/>
  <cols>
    <col min="2" max="2" width="81.36328125" customWidth="1"/>
  </cols>
  <sheetData>
    <row r="2" spans="2:2" ht="16.5" x14ac:dyDescent="0.2">
      <c r="B2" s="39" t="s">
        <v>0</v>
      </c>
    </row>
    <row r="3" spans="2:2" ht="16.5" x14ac:dyDescent="0.2">
      <c r="B3" s="40" t="s">
        <v>1</v>
      </c>
    </row>
    <row r="4" spans="2:2" ht="33" x14ac:dyDescent="0.2">
      <c r="B4" s="40" t="s">
        <v>2</v>
      </c>
    </row>
    <row r="5" spans="2:2" ht="16.5" x14ac:dyDescent="0.2">
      <c r="B5" s="40" t="s">
        <v>3</v>
      </c>
    </row>
    <row r="6" spans="2:2" ht="16.5" x14ac:dyDescent="0.2">
      <c r="B6" s="40" t="s">
        <v>4</v>
      </c>
    </row>
    <row r="7" spans="2:2" ht="49.5" x14ac:dyDescent="0.2">
      <c r="B7" s="40" t="s">
        <v>5</v>
      </c>
    </row>
    <row r="8" spans="2:2" ht="49.5" x14ac:dyDescent="0.2">
      <c r="B8" s="40" t="s">
        <v>6</v>
      </c>
    </row>
    <row r="9" spans="2:2" ht="16.5" x14ac:dyDescent="0.2">
      <c r="B9" s="40" t="s">
        <v>7</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7"/>
  <sheetViews>
    <sheetView zoomScale="85" zoomScaleNormal="85" zoomScaleSheetLayoutView="70" workbookViewId="0"/>
  </sheetViews>
  <sheetFormatPr defaultColWidth="3.6328125" defaultRowHeight="20.149999999999999" customHeight="1" x14ac:dyDescent="0.2"/>
  <cols>
    <col min="1" max="1" width="3.1796875" style="52" bestFit="1" customWidth="1"/>
    <col min="2" max="2" width="4.08984375" style="15" customWidth="1"/>
    <col min="3" max="7" width="4.08984375" style="52" customWidth="1"/>
    <col min="8" max="8" width="4.08984375" style="3" bestFit="1" customWidth="1"/>
    <col min="9" max="9" width="3.453125" style="3" customWidth="1"/>
    <col min="10" max="10" width="3.6328125" style="3" customWidth="1"/>
    <col min="11" max="11" width="4.6328125" style="3" customWidth="1"/>
    <col min="12" max="16" width="3.6328125" style="3" customWidth="1"/>
    <col min="17" max="18" width="2.08984375" style="3" customWidth="1"/>
    <col min="19" max="19" width="4.6328125" style="3" customWidth="1"/>
    <col min="20" max="20" width="3.6328125" style="3" customWidth="1"/>
    <col min="21" max="22" width="2.08984375" style="3" customWidth="1"/>
    <col min="23" max="25" width="3.6328125" style="3" customWidth="1"/>
    <col min="26" max="27" width="2.08984375" style="3" customWidth="1"/>
    <col min="28" max="28" width="4.6328125" style="3" customWidth="1"/>
    <col min="29" max="29" width="3.6328125" style="3" customWidth="1"/>
    <col min="30" max="30" width="4.6328125" style="3" customWidth="1"/>
    <col min="31" max="31" width="172.08984375" style="3" customWidth="1"/>
    <col min="32" max="34" width="3.6328125" style="3"/>
    <col min="35" max="35" width="3.6328125" style="3" customWidth="1"/>
    <col min="36" max="261" width="3.6328125" style="3"/>
    <col min="262" max="262" width="3.1796875" style="3" bestFit="1" customWidth="1"/>
    <col min="263" max="268" width="3.6328125" style="3" customWidth="1"/>
    <col min="269" max="269" width="3" style="3" bestFit="1" customWidth="1"/>
    <col min="270" max="284" width="3.6328125" style="3" customWidth="1"/>
    <col min="285" max="285" width="4.6328125" style="3" customWidth="1"/>
    <col min="286" max="517" width="3.6328125" style="3"/>
    <col min="518" max="518" width="3.1796875" style="3" bestFit="1" customWidth="1"/>
    <col min="519" max="524" width="3.6328125" style="3" customWidth="1"/>
    <col min="525" max="525" width="3" style="3" bestFit="1" customWidth="1"/>
    <col min="526" max="540" width="3.6328125" style="3" customWidth="1"/>
    <col min="541" max="541" width="4.6328125" style="3" customWidth="1"/>
    <col min="542" max="773" width="3.6328125" style="3"/>
    <col min="774" max="774" width="3.1796875" style="3" bestFit="1" customWidth="1"/>
    <col min="775" max="780" width="3.6328125" style="3" customWidth="1"/>
    <col min="781" max="781" width="3" style="3" bestFit="1" customWidth="1"/>
    <col min="782" max="796" width="3.6328125" style="3" customWidth="1"/>
    <col min="797" max="797" width="4.6328125" style="3" customWidth="1"/>
    <col min="798" max="1029" width="3.6328125" style="3"/>
    <col min="1030" max="1030" width="3.1796875" style="3" bestFit="1" customWidth="1"/>
    <col min="1031" max="1036" width="3.6328125" style="3" customWidth="1"/>
    <col min="1037" max="1037" width="3" style="3" bestFit="1" customWidth="1"/>
    <col min="1038" max="1052" width="3.6328125" style="3" customWidth="1"/>
    <col min="1053" max="1053" width="4.6328125" style="3" customWidth="1"/>
    <col min="1054" max="1285" width="3.6328125" style="3"/>
    <col min="1286" max="1286" width="3.1796875" style="3" bestFit="1" customWidth="1"/>
    <col min="1287" max="1292" width="3.6328125" style="3" customWidth="1"/>
    <col min="1293" max="1293" width="3" style="3" bestFit="1" customWidth="1"/>
    <col min="1294" max="1308" width="3.6328125" style="3" customWidth="1"/>
    <col min="1309" max="1309" width="4.6328125" style="3" customWidth="1"/>
    <col min="1310" max="1541" width="3.6328125" style="3"/>
    <col min="1542" max="1542" width="3.1796875" style="3" bestFit="1" customWidth="1"/>
    <col min="1543" max="1548" width="3.6328125" style="3" customWidth="1"/>
    <col min="1549" max="1549" width="3" style="3" bestFit="1" customWidth="1"/>
    <col min="1550" max="1564" width="3.6328125" style="3" customWidth="1"/>
    <col min="1565" max="1565" width="4.6328125" style="3" customWidth="1"/>
    <col min="1566" max="1797" width="3.6328125" style="3"/>
    <col min="1798" max="1798" width="3.1796875" style="3" bestFit="1" customWidth="1"/>
    <col min="1799" max="1804" width="3.6328125" style="3" customWidth="1"/>
    <col min="1805" max="1805" width="3" style="3" bestFit="1" customWidth="1"/>
    <col min="1806" max="1820" width="3.6328125" style="3" customWidth="1"/>
    <col min="1821" max="1821" width="4.6328125" style="3" customWidth="1"/>
    <col min="1822" max="2053" width="3.6328125" style="3"/>
    <col min="2054" max="2054" width="3.1796875" style="3" bestFit="1" customWidth="1"/>
    <col min="2055" max="2060" width="3.6328125" style="3" customWidth="1"/>
    <col min="2061" max="2061" width="3" style="3" bestFit="1" customWidth="1"/>
    <col min="2062" max="2076" width="3.6328125" style="3" customWidth="1"/>
    <col min="2077" max="2077" width="4.6328125" style="3" customWidth="1"/>
    <col min="2078" max="2309" width="3.6328125" style="3"/>
    <col min="2310" max="2310" width="3.1796875" style="3" bestFit="1" customWidth="1"/>
    <col min="2311" max="2316" width="3.6328125" style="3" customWidth="1"/>
    <col min="2317" max="2317" width="3" style="3" bestFit="1" customWidth="1"/>
    <col min="2318" max="2332" width="3.6328125" style="3" customWidth="1"/>
    <col min="2333" max="2333" width="4.6328125" style="3" customWidth="1"/>
    <col min="2334" max="2565" width="3.6328125" style="3"/>
    <col min="2566" max="2566" width="3.1796875" style="3" bestFit="1" customWidth="1"/>
    <col min="2567" max="2572" width="3.6328125" style="3" customWidth="1"/>
    <col min="2573" max="2573" width="3" style="3" bestFit="1" customWidth="1"/>
    <col min="2574" max="2588" width="3.6328125" style="3" customWidth="1"/>
    <col min="2589" max="2589" width="4.6328125" style="3" customWidth="1"/>
    <col min="2590" max="2821" width="3.6328125" style="3"/>
    <col min="2822" max="2822" width="3.1796875" style="3" bestFit="1" customWidth="1"/>
    <col min="2823" max="2828" width="3.6328125" style="3" customWidth="1"/>
    <col min="2829" max="2829" width="3" style="3" bestFit="1" customWidth="1"/>
    <col min="2830" max="2844" width="3.6328125" style="3" customWidth="1"/>
    <col min="2845" max="2845" width="4.6328125" style="3" customWidth="1"/>
    <col min="2846" max="3077" width="3.6328125" style="3"/>
    <col min="3078" max="3078" width="3.1796875" style="3" bestFit="1" customWidth="1"/>
    <col min="3079" max="3084" width="3.6328125" style="3" customWidth="1"/>
    <col min="3085" max="3085" width="3" style="3" bestFit="1" customWidth="1"/>
    <col min="3086" max="3100" width="3.6328125" style="3" customWidth="1"/>
    <col min="3101" max="3101" width="4.6328125" style="3" customWidth="1"/>
    <col min="3102" max="3333" width="3.6328125" style="3"/>
    <col min="3334" max="3334" width="3.1796875" style="3" bestFit="1" customWidth="1"/>
    <col min="3335" max="3340" width="3.6328125" style="3" customWidth="1"/>
    <col min="3341" max="3341" width="3" style="3" bestFit="1" customWidth="1"/>
    <col min="3342" max="3356" width="3.6328125" style="3" customWidth="1"/>
    <col min="3357" max="3357" width="4.6328125" style="3" customWidth="1"/>
    <col min="3358" max="3589" width="3.6328125" style="3"/>
    <col min="3590" max="3590" width="3.1796875" style="3" bestFit="1" customWidth="1"/>
    <col min="3591" max="3596" width="3.6328125" style="3" customWidth="1"/>
    <col min="3597" max="3597" width="3" style="3" bestFit="1" customWidth="1"/>
    <col min="3598" max="3612" width="3.6328125" style="3" customWidth="1"/>
    <col min="3613" max="3613" width="4.6328125" style="3" customWidth="1"/>
    <col min="3614" max="3845" width="3.6328125" style="3"/>
    <col min="3846" max="3846" width="3.1796875" style="3" bestFit="1" customWidth="1"/>
    <col min="3847" max="3852" width="3.6328125" style="3" customWidth="1"/>
    <col min="3853" max="3853" width="3" style="3" bestFit="1" customWidth="1"/>
    <col min="3854" max="3868" width="3.6328125" style="3" customWidth="1"/>
    <col min="3869" max="3869" width="4.6328125" style="3" customWidth="1"/>
    <col min="3870" max="4101" width="3.6328125" style="3"/>
    <col min="4102" max="4102" width="3.1796875" style="3" bestFit="1" customWidth="1"/>
    <col min="4103" max="4108" width="3.6328125" style="3" customWidth="1"/>
    <col min="4109" max="4109" width="3" style="3" bestFit="1" customWidth="1"/>
    <col min="4110" max="4124" width="3.6328125" style="3" customWidth="1"/>
    <col min="4125" max="4125" width="4.6328125" style="3" customWidth="1"/>
    <col min="4126" max="4357" width="3.6328125" style="3"/>
    <col min="4358" max="4358" width="3.1796875" style="3" bestFit="1" customWidth="1"/>
    <col min="4359" max="4364" width="3.6328125" style="3" customWidth="1"/>
    <col min="4365" max="4365" width="3" style="3" bestFit="1" customWidth="1"/>
    <col min="4366" max="4380" width="3.6328125" style="3" customWidth="1"/>
    <col min="4381" max="4381" width="4.6328125" style="3" customWidth="1"/>
    <col min="4382" max="4613" width="3.6328125" style="3"/>
    <col min="4614" max="4614" width="3.1796875" style="3" bestFit="1" customWidth="1"/>
    <col min="4615" max="4620" width="3.6328125" style="3" customWidth="1"/>
    <col min="4621" max="4621" width="3" style="3" bestFit="1" customWidth="1"/>
    <col min="4622" max="4636" width="3.6328125" style="3" customWidth="1"/>
    <col min="4637" max="4637" width="4.6328125" style="3" customWidth="1"/>
    <col min="4638" max="4869" width="3.6328125" style="3"/>
    <col min="4870" max="4870" width="3.1796875" style="3" bestFit="1" customWidth="1"/>
    <col min="4871" max="4876" width="3.6328125" style="3" customWidth="1"/>
    <col min="4877" max="4877" width="3" style="3" bestFit="1" customWidth="1"/>
    <col min="4878" max="4892" width="3.6328125" style="3" customWidth="1"/>
    <col min="4893" max="4893" width="4.6328125" style="3" customWidth="1"/>
    <col min="4894" max="5125" width="3.6328125" style="3"/>
    <col min="5126" max="5126" width="3.1796875" style="3" bestFit="1" customWidth="1"/>
    <col min="5127" max="5132" width="3.6328125" style="3" customWidth="1"/>
    <col min="5133" max="5133" width="3" style="3" bestFit="1" customWidth="1"/>
    <col min="5134" max="5148" width="3.6328125" style="3" customWidth="1"/>
    <col min="5149" max="5149" width="4.6328125" style="3" customWidth="1"/>
    <col min="5150" max="5381" width="3.6328125" style="3"/>
    <col min="5382" max="5382" width="3.1796875" style="3" bestFit="1" customWidth="1"/>
    <col min="5383" max="5388" width="3.6328125" style="3" customWidth="1"/>
    <col min="5389" max="5389" width="3" style="3" bestFit="1" customWidth="1"/>
    <col min="5390" max="5404" width="3.6328125" style="3" customWidth="1"/>
    <col min="5405" max="5405" width="4.6328125" style="3" customWidth="1"/>
    <col min="5406" max="5637" width="3.6328125" style="3"/>
    <col min="5638" max="5638" width="3.1796875" style="3" bestFit="1" customWidth="1"/>
    <col min="5639" max="5644" width="3.6328125" style="3" customWidth="1"/>
    <col min="5645" max="5645" width="3" style="3" bestFit="1" customWidth="1"/>
    <col min="5646" max="5660" width="3.6328125" style="3" customWidth="1"/>
    <col min="5661" max="5661" width="4.6328125" style="3" customWidth="1"/>
    <col min="5662" max="5893" width="3.6328125" style="3"/>
    <col min="5894" max="5894" width="3.1796875" style="3" bestFit="1" customWidth="1"/>
    <col min="5895" max="5900" width="3.6328125" style="3" customWidth="1"/>
    <col min="5901" max="5901" width="3" style="3" bestFit="1" customWidth="1"/>
    <col min="5902" max="5916" width="3.6328125" style="3" customWidth="1"/>
    <col min="5917" max="5917" width="4.6328125" style="3" customWidth="1"/>
    <col min="5918" max="6149" width="3.6328125" style="3"/>
    <col min="6150" max="6150" width="3.1796875" style="3" bestFit="1" customWidth="1"/>
    <col min="6151" max="6156" width="3.6328125" style="3" customWidth="1"/>
    <col min="6157" max="6157" width="3" style="3" bestFit="1" customWidth="1"/>
    <col min="6158" max="6172" width="3.6328125" style="3" customWidth="1"/>
    <col min="6173" max="6173" width="4.6328125" style="3" customWidth="1"/>
    <col min="6174" max="6405" width="3.6328125" style="3"/>
    <col min="6406" max="6406" width="3.1796875" style="3" bestFit="1" customWidth="1"/>
    <col min="6407" max="6412" width="3.6328125" style="3" customWidth="1"/>
    <col min="6413" max="6413" width="3" style="3" bestFit="1" customWidth="1"/>
    <col min="6414" max="6428" width="3.6328125" style="3" customWidth="1"/>
    <col min="6429" max="6429" width="4.6328125" style="3" customWidth="1"/>
    <col min="6430" max="6661" width="3.6328125" style="3"/>
    <col min="6662" max="6662" width="3.1796875" style="3" bestFit="1" customWidth="1"/>
    <col min="6663" max="6668" width="3.6328125" style="3" customWidth="1"/>
    <col min="6669" max="6669" width="3" style="3" bestFit="1" customWidth="1"/>
    <col min="6670" max="6684" width="3.6328125" style="3" customWidth="1"/>
    <col min="6685" max="6685" width="4.6328125" style="3" customWidth="1"/>
    <col min="6686" max="6917" width="3.6328125" style="3"/>
    <col min="6918" max="6918" width="3.1796875" style="3" bestFit="1" customWidth="1"/>
    <col min="6919" max="6924" width="3.6328125" style="3" customWidth="1"/>
    <col min="6925" max="6925" width="3" style="3" bestFit="1" customWidth="1"/>
    <col min="6926" max="6940" width="3.6328125" style="3" customWidth="1"/>
    <col min="6941" max="6941" width="4.6328125" style="3" customWidth="1"/>
    <col min="6942" max="7173" width="3.6328125" style="3"/>
    <col min="7174" max="7174" width="3.1796875" style="3" bestFit="1" customWidth="1"/>
    <col min="7175" max="7180" width="3.6328125" style="3" customWidth="1"/>
    <col min="7181" max="7181" width="3" style="3" bestFit="1" customWidth="1"/>
    <col min="7182" max="7196" width="3.6328125" style="3" customWidth="1"/>
    <col min="7197" max="7197" width="4.6328125" style="3" customWidth="1"/>
    <col min="7198" max="7429" width="3.6328125" style="3"/>
    <col min="7430" max="7430" width="3.1796875" style="3" bestFit="1" customWidth="1"/>
    <col min="7431" max="7436" width="3.6328125" style="3" customWidth="1"/>
    <col min="7437" max="7437" width="3" style="3" bestFit="1" customWidth="1"/>
    <col min="7438" max="7452" width="3.6328125" style="3" customWidth="1"/>
    <col min="7453" max="7453" width="4.6328125" style="3" customWidth="1"/>
    <col min="7454" max="7685" width="3.6328125" style="3"/>
    <col min="7686" max="7686" width="3.1796875" style="3" bestFit="1" customWidth="1"/>
    <col min="7687" max="7692" width="3.6328125" style="3" customWidth="1"/>
    <col min="7693" max="7693" width="3" style="3" bestFit="1" customWidth="1"/>
    <col min="7694" max="7708" width="3.6328125" style="3" customWidth="1"/>
    <col min="7709" max="7709" width="4.6328125" style="3" customWidth="1"/>
    <col min="7710" max="7941" width="3.6328125" style="3"/>
    <col min="7942" max="7942" width="3.1796875" style="3" bestFit="1" customWidth="1"/>
    <col min="7943" max="7948" width="3.6328125" style="3" customWidth="1"/>
    <col min="7949" max="7949" width="3" style="3" bestFit="1" customWidth="1"/>
    <col min="7950" max="7964" width="3.6328125" style="3" customWidth="1"/>
    <col min="7965" max="7965" width="4.6328125" style="3" customWidth="1"/>
    <col min="7966" max="8197" width="3.6328125" style="3"/>
    <col min="8198" max="8198" width="3.1796875" style="3" bestFit="1" customWidth="1"/>
    <col min="8199" max="8204" width="3.6328125" style="3" customWidth="1"/>
    <col min="8205" max="8205" width="3" style="3" bestFit="1" customWidth="1"/>
    <col min="8206" max="8220" width="3.6328125" style="3" customWidth="1"/>
    <col min="8221" max="8221" width="4.6328125" style="3" customWidth="1"/>
    <col min="8222" max="8453" width="3.6328125" style="3"/>
    <col min="8454" max="8454" width="3.1796875" style="3" bestFit="1" customWidth="1"/>
    <col min="8455" max="8460" width="3.6328125" style="3" customWidth="1"/>
    <col min="8461" max="8461" width="3" style="3" bestFit="1" customWidth="1"/>
    <col min="8462" max="8476" width="3.6328125" style="3" customWidth="1"/>
    <col min="8477" max="8477" width="4.6328125" style="3" customWidth="1"/>
    <col min="8478" max="8709" width="3.6328125" style="3"/>
    <col min="8710" max="8710" width="3.1796875" style="3" bestFit="1" customWidth="1"/>
    <col min="8711" max="8716" width="3.6328125" style="3" customWidth="1"/>
    <col min="8717" max="8717" width="3" style="3" bestFit="1" customWidth="1"/>
    <col min="8718" max="8732" width="3.6328125" style="3" customWidth="1"/>
    <col min="8733" max="8733" width="4.6328125" style="3" customWidth="1"/>
    <col min="8734" max="8965" width="3.6328125" style="3"/>
    <col min="8966" max="8966" width="3.1796875" style="3" bestFit="1" customWidth="1"/>
    <col min="8967" max="8972" width="3.6328125" style="3" customWidth="1"/>
    <col min="8973" max="8973" width="3" style="3" bestFit="1" customWidth="1"/>
    <col min="8974" max="8988" width="3.6328125" style="3" customWidth="1"/>
    <col min="8989" max="8989" width="4.6328125" style="3" customWidth="1"/>
    <col min="8990" max="9221" width="3.6328125" style="3"/>
    <col min="9222" max="9222" width="3.1796875" style="3" bestFit="1" customWidth="1"/>
    <col min="9223" max="9228" width="3.6328125" style="3" customWidth="1"/>
    <col min="9229" max="9229" width="3" style="3" bestFit="1" customWidth="1"/>
    <col min="9230" max="9244" width="3.6328125" style="3" customWidth="1"/>
    <col min="9245" max="9245" width="4.6328125" style="3" customWidth="1"/>
    <col min="9246" max="9477" width="3.6328125" style="3"/>
    <col min="9478" max="9478" width="3.1796875" style="3" bestFit="1" customWidth="1"/>
    <col min="9479" max="9484" width="3.6328125" style="3" customWidth="1"/>
    <col min="9485" max="9485" width="3" style="3" bestFit="1" customWidth="1"/>
    <col min="9486" max="9500" width="3.6328125" style="3" customWidth="1"/>
    <col min="9501" max="9501" width="4.6328125" style="3" customWidth="1"/>
    <col min="9502" max="9733" width="3.6328125" style="3"/>
    <col min="9734" max="9734" width="3.1796875" style="3" bestFit="1" customWidth="1"/>
    <col min="9735" max="9740" width="3.6328125" style="3" customWidth="1"/>
    <col min="9741" max="9741" width="3" style="3" bestFit="1" customWidth="1"/>
    <col min="9742" max="9756" width="3.6328125" style="3" customWidth="1"/>
    <col min="9757" max="9757" width="4.6328125" style="3" customWidth="1"/>
    <col min="9758" max="9989" width="3.6328125" style="3"/>
    <col min="9990" max="9990" width="3.1796875" style="3" bestFit="1" customWidth="1"/>
    <col min="9991" max="9996" width="3.6328125" style="3" customWidth="1"/>
    <col min="9997" max="9997" width="3" style="3" bestFit="1" customWidth="1"/>
    <col min="9998" max="10012" width="3.6328125" style="3" customWidth="1"/>
    <col min="10013" max="10013" width="4.6328125" style="3" customWidth="1"/>
    <col min="10014" max="10245" width="3.6328125" style="3"/>
    <col min="10246" max="10246" width="3.1796875" style="3" bestFit="1" customWidth="1"/>
    <col min="10247" max="10252" width="3.6328125" style="3" customWidth="1"/>
    <col min="10253" max="10253" width="3" style="3" bestFit="1" customWidth="1"/>
    <col min="10254" max="10268" width="3.6328125" style="3" customWidth="1"/>
    <col min="10269" max="10269" width="4.6328125" style="3" customWidth="1"/>
    <col min="10270" max="10501" width="3.6328125" style="3"/>
    <col min="10502" max="10502" width="3.1796875" style="3" bestFit="1" customWidth="1"/>
    <col min="10503" max="10508" width="3.6328125" style="3" customWidth="1"/>
    <col min="10509" max="10509" width="3" style="3" bestFit="1" customWidth="1"/>
    <col min="10510" max="10524" width="3.6328125" style="3" customWidth="1"/>
    <col min="10525" max="10525" width="4.6328125" style="3" customWidth="1"/>
    <col min="10526" max="10757" width="3.6328125" style="3"/>
    <col min="10758" max="10758" width="3.1796875" style="3" bestFit="1" customWidth="1"/>
    <col min="10759" max="10764" width="3.6328125" style="3" customWidth="1"/>
    <col min="10765" max="10765" width="3" style="3" bestFit="1" customWidth="1"/>
    <col min="10766" max="10780" width="3.6328125" style="3" customWidth="1"/>
    <col min="10781" max="10781" width="4.6328125" style="3" customWidth="1"/>
    <col min="10782" max="11013" width="3.6328125" style="3"/>
    <col min="11014" max="11014" width="3.1796875" style="3" bestFit="1" customWidth="1"/>
    <col min="11015" max="11020" width="3.6328125" style="3" customWidth="1"/>
    <col min="11021" max="11021" width="3" style="3" bestFit="1" customWidth="1"/>
    <col min="11022" max="11036" width="3.6328125" style="3" customWidth="1"/>
    <col min="11037" max="11037" width="4.6328125" style="3" customWidth="1"/>
    <col min="11038" max="11269" width="3.6328125" style="3"/>
    <col min="11270" max="11270" width="3.1796875" style="3" bestFit="1" customWidth="1"/>
    <col min="11271" max="11276" width="3.6328125" style="3" customWidth="1"/>
    <col min="11277" max="11277" width="3" style="3" bestFit="1" customWidth="1"/>
    <col min="11278" max="11292" width="3.6328125" style="3" customWidth="1"/>
    <col min="11293" max="11293" width="4.6328125" style="3" customWidth="1"/>
    <col min="11294" max="11525" width="3.6328125" style="3"/>
    <col min="11526" max="11526" width="3.1796875" style="3" bestFit="1" customWidth="1"/>
    <col min="11527" max="11532" width="3.6328125" style="3" customWidth="1"/>
    <col min="11533" max="11533" width="3" style="3" bestFit="1" customWidth="1"/>
    <col min="11534" max="11548" width="3.6328125" style="3" customWidth="1"/>
    <col min="11549" max="11549" width="4.6328125" style="3" customWidth="1"/>
    <col min="11550" max="11781" width="3.6328125" style="3"/>
    <col min="11782" max="11782" width="3.1796875" style="3" bestFit="1" customWidth="1"/>
    <col min="11783" max="11788" width="3.6328125" style="3" customWidth="1"/>
    <col min="11789" max="11789" width="3" style="3" bestFit="1" customWidth="1"/>
    <col min="11790" max="11804" width="3.6328125" style="3" customWidth="1"/>
    <col min="11805" max="11805" width="4.6328125" style="3" customWidth="1"/>
    <col min="11806" max="12037" width="3.6328125" style="3"/>
    <col min="12038" max="12038" width="3.1796875" style="3" bestFit="1" customWidth="1"/>
    <col min="12039" max="12044" width="3.6328125" style="3" customWidth="1"/>
    <col min="12045" max="12045" width="3" style="3" bestFit="1" customWidth="1"/>
    <col min="12046" max="12060" width="3.6328125" style="3" customWidth="1"/>
    <col min="12061" max="12061" width="4.6328125" style="3" customWidth="1"/>
    <col min="12062" max="12293" width="3.6328125" style="3"/>
    <col min="12294" max="12294" width="3.1796875" style="3" bestFit="1" customWidth="1"/>
    <col min="12295" max="12300" width="3.6328125" style="3" customWidth="1"/>
    <col min="12301" max="12301" width="3" style="3" bestFit="1" customWidth="1"/>
    <col min="12302" max="12316" width="3.6328125" style="3" customWidth="1"/>
    <col min="12317" max="12317" width="4.6328125" style="3" customWidth="1"/>
    <col min="12318" max="12549" width="3.6328125" style="3"/>
    <col min="12550" max="12550" width="3.1796875" style="3" bestFit="1" customWidth="1"/>
    <col min="12551" max="12556" width="3.6328125" style="3" customWidth="1"/>
    <col min="12557" max="12557" width="3" style="3" bestFit="1" customWidth="1"/>
    <col min="12558" max="12572" width="3.6328125" style="3" customWidth="1"/>
    <col min="12573" max="12573" width="4.6328125" style="3" customWidth="1"/>
    <col min="12574" max="12805" width="3.6328125" style="3"/>
    <col min="12806" max="12806" width="3.1796875" style="3" bestFit="1" customWidth="1"/>
    <col min="12807" max="12812" width="3.6328125" style="3" customWidth="1"/>
    <col min="12813" max="12813" width="3" style="3" bestFit="1" customWidth="1"/>
    <col min="12814" max="12828" width="3.6328125" style="3" customWidth="1"/>
    <col min="12829" max="12829" width="4.6328125" style="3" customWidth="1"/>
    <col min="12830" max="13061" width="3.6328125" style="3"/>
    <col min="13062" max="13062" width="3.1796875" style="3" bestFit="1" customWidth="1"/>
    <col min="13063" max="13068" width="3.6328125" style="3" customWidth="1"/>
    <col min="13069" max="13069" width="3" style="3" bestFit="1" customWidth="1"/>
    <col min="13070" max="13084" width="3.6328125" style="3" customWidth="1"/>
    <col min="13085" max="13085" width="4.6328125" style="3" customWidth="1"/>
    <col min="13086" max="13317" width="3.6328125" style="3"/>
    <col min="13318" max="13318" width="3.1796875" style="3" bestFit="1" customWidth="1"/>
    <col min="13319" max="13324" width="3.6328125" style="3" customWidth="1"/>
    <col min="13325" max="13325" width="3" style="3" bestFit="1" customWidth="1"/>
    <col min="13326" max="13340" width="3.6328125" style="3" customWidth="1"/>
    <col min="13341" max="13341" width="4.6328125" style="3" customWidth="1"/>
    <col min="13342" max="13573" width="3.6328125" style="3"/>
    <col min="13574" max="13574" width="3.1796875" style="3" bestFit="1" customWidth="1"/>
    <col min="13575" max="13580" width="3.6328125" style="3" customWidth="1"/>
    <col min="13581" max="13581" width="3" style="3" bestFit="1" customWidth="1"/>
    <col min="13582" max="13596" width="3.6328125" style="3" customWidth="1"/>
    <col min="13597" max="13597" width="4.6328125" style="3" customWidth="1"/>
    <col min="13598" max="13829" width="3.6328125" style="3"/>
    <col min="13830" max="13830" width="3.1796875" style="3" bestFit="1" customWidth="1"/>
    <col min="13831" max="13836" width="3.6328125" style="3" customWidth="1"/>
    <col min="13837" max="13837" width="3" style="3" bestFit="1" customWidth="1"/>
    <col min="13838" max="13852" width="3.6328125" style="3" customWidth="1"/>
    <col min="13853" max="13853" width="4.6328125" style="3" customWidth="1"/>
    <col min="13854" max="14085" width="3.6328125" style="3"/>
    <col min="14086" max="14086" width="3.1796875" style="3" bestFit="1" customWidth="1"/>
    <col min="14087" max="14092" width="3.6328125" style="3" customWidth="1"/>
    <col min="14093" max="14093" width="3" style="3" bestFit="1" customWidth="1"/>
    <col min="14094" max="14108" width="3.6328125" style="3" customWidth="1"/>
    <col min="14109" max="14109" width="4.6328125" style="3" customWidth="1"/>
    <col min="14110" max="14341" width="3.6328125" style="3"/>
    <col min="14342" max="14342" width="3.1796875" style="3" bestFit="1" customWidth="1"/>
    <col min="14343" max="14348" width="3.6328125" style="3" customWidth="1"/>
    <col min="14349" max="14349" width="3" style="3" bestFit="1" customWidth="1"/>
    <col min="14350" max="14364" width="3.6328125" style="3" customWidth="1"/>
    <col min="14365" max="14365" width="4.6328125" style="3" customWidth="1"/>
    <col min="14366" max="14597" width="3.6328125" style="3"/>
    <col min="14598" max="14598" width="3.1796875" style="3" bestFit="1" customWidth="1"/>
    <col min="14599" max="14604" width="3.6328125" style="3" customWidth="1"/>
    <col min="14605" max="14605" width="3" style="3" bestFit="1" customWidth="1"/>
    <col min="14606" max="14620" width="3.6328125" style="3" customWidth="1"/>
    <col min="14621" max="14621" width="4.6328125" style="3" customWidth="1"/>
    <col min="14622" max="14853" width="3.6328125" style="3"/>
    <col min="14854" max="14854" width="3.1796875" style="3" bestFit="1" customWidth="1"/>
    <col min="14855" max="14860" width="3.6328125" style="3" customWidth="1"/>
    <col min="14861" max="14861" width="3" style="3" bestFit="1" customWidth="1"/>
    <col min="14862" max="14876" width="3.6328125" style="3" customWidth="1"/>
    <col min="14877" max="14877" width="4.6328125" style="3" customWidth="1"/>
    <col min="14878" max="15109" width="3.6328125" style="3"/>
    <col min="15110" max="15110" width="3.1796875" style="3" bestFit="1" customWidth="1"/>
    <col min="15111" max="15116" width="3.6328125" style="3" customWidth="1"/>
    <col min="15117" max="15117" width="3" style="3" bestFit="1" customWidth="1"/>
    <col min="15118" max="15132" width="3.6328125" style="3" customWidth="1"/>
    <col min="15133" max="15133" width="4.6328125" style="3" customWidth="1"/>
    <col min="15134" max="15365" width="3.6328125" style="3"/>
    <col min="15366" max="15366" width="3.1796875" style="3" bestFit="1" customWidth="1"/>
    <col min="15367" max="15372" width="3.6328125" style="3" customWidth="1"/>
    <col min="15373" max="15373" width="3" style="3" bestFit="1" customWidth="1"/>
    <col min="15374" max="15388" width="3.6328125" style="3" customWidth="1"/>
    <col min="15389" max="15389" width="4.6328125" style="3" customWidth="1"/>
    <col min="15390" max="15621" width="3.6328125" style="3"/>
    <col min="15622" max="15622" width="3.1796875" style="3" bestFit="1" customWidth="1"/>
    <col min="15623" max="15628" width="3.6328125" style="3" customWidth="1"/>
    <col min="15629" max="15629" width="3" style="3" bestFit="1" customWidth="1"/>
    <col min="15630" max="15644" width="3.6328125" style="3" customWidth="1"/>
    <col min="15645" max="15645" width="4.6328125" style="3" customWidth="1"/>
    <col min="15646" max="15877" width="3.6328125" style="3"/>
    <col min="15878" max="15878" width="3.1796875" style="3" bestFit="1" customWidth="1"/>
    <col min="15879" max="15884" width="3.6328125" style="3" customWidth="1"/>
    <col min="15885" max="15885" width="3" style="3" bestFit="1" customWidth="1"/>
    <col min="15886" max="15900" width="3.6328125" style="3" customWidth="1"/>
    <col min="15901" max="15901" width="4.6328125" style="3" customWidth="1"/>
    <col min="15902" max="16133" width="3.6328125" style="3"/>
    <col min="16134" max="16134" width="3.1796875" style="3" bestFit="1" customWidth="1"/>
    <col min="16135" max="16140" width="3.6328125" style="3" customWidth="1"/>
    <col min="16141" max="16141" width="3" style="3" bestFit="1" customWidth="1"/>
    <col min="16142" max="16156" width="3.6328125" style="3" customWidth="1"/>
    <col min="16157" max="16157" width="4.6328125" style="3" customWidth="1"/>
    <col min="16158" max="16384" width="3.6328125" style="3"/>
  </cols>
  <sheetData>
    <row r="1" spans="1:35" s="25" customFormat="1" ht="27" customHeight="1" x14ac:dyDescent="0.2">
      <c r="A1" s="69" t="s">
        <v>142</v>
      </c>
      <c r="F1" s="26"/>
      <c r="G1" s="26"/>
      <c r="N1" s="140" t="s">
        <v>8</v>
      </c>
      <c r="O1" s="140"/>
      <c r="P1" s="140"/>
      <c r="Q1" s="141" t="str">
        <f>IF(YC書式532_経費内訳書!Q1="","",YC書式532_経費内訳書!Q1)</f>
        <v/>
      </c>
      <c r="R1" s="141"/>
      <c r="S1" s="141"/>
      <c r="T1" s="141"/>
      <c r="U1" s="141"/>
      <c r="V1" s="141"/>
      <c r="W1" s="141"/>
      <c r="X1" s="141"/>
      <c r="Y1" s="141"/>
      <c r="Z1" s="141"/>
      <c r="AA1" s="141"/>
      <c r="AB1" s="141"/>
      <c r="AC1" s="141"/>
      <c r="AD1" s="141"/>
    </row>
    <row r="2" spans="1:35" s="25" customFormat="1" ht="13" x14ac:dyDescent="0.2">
      <c r="A2" s="19"/>
      <c r="F2" s="26"/>
      <c r="G2" s="26"/>
      <c r="N2" s="144" t="s">
        <v>9</v>
      </c>
      <c r="O2" s="145"/>
      <c r="P2" s="146"/>
      <c r="Q2" s="59" t="str">
        <f>YC書式532_経費内訳書!Q2</f>
        <v>■</v>
      </c>
      <c r="R2" s="65" t="s">
        <v>10</v>
      </c>
      <c r="S2" s="53"/>
      <c r="T2" s="65"/>
      <c r="U2" s="55" t="str">
        <f>YC書式532_経費内訳書!U2</f>
        <v>□</v>
      </c>
      <c r="V2" s="65" t="s">
        <v>11</v>
      </c>
      <c r="W2" s="55"/>
      <c r="X2" s="65"/>
      <c r="Y2" s="53"/>
      <c r="Z2" s="65"/>
      <c r="AA2" s="65"/>
      <c r="AB2" s="65"/>
      <c r="AC2" s="65"/>
      <c r="AD2" s="66"/>
      <c r="AE2" s="54"/>
      <c r="AF2" s="54"/>
      <c r="AG2" s="54"/>
    </row>
    <row r="3" spans="1:35" s="25" customFormat="1" ht="13.5" customHeight="1" x14ac:dyDescent="0.2">
      <c r="A3" s="19"/>
      <c r="F3" s="26"/>
      <c r="G3" s="26"/>
      <c r="N3" s="147"/>
      <c r="O3" s="148"/>
      <c r="P3" s="149"/>
      <c r="Q3" s="60" t="str">
        <f>YC書式532_経費内訳書!Q3</f>
        <v>■</v>
      </c>
      <c r="R3" s="55" t="s">
        <v>12</v>
      </c>
      <c r="S3" s="53"/>
      <c r="T3" s="56"/>
      <c r="U3" s="56"/>
      <c r="V3" s="55"/>
      <c r="W3" s="56"/>
      <c r="X3" s="55"/>
      <c r="Y3" s="55"/>
      <c r="Z3" s="56"/>
      <c r="AA3" s="55"/>
      <c r="AB3" s="56"/>
      <c r="AC3" s="56"/>
      <c r="AD3" s="57"/>
      <c r="AE3" s="58"/>
      <c r="AF3" s="58"/>
      <c r="AG3" s="58"/>
      <c r="AI3" s="26"/>
    </row>
    <row r="4" spans="1:35" s="25" customFormat="1" ht="30" customHeight="1" x14ac:dyDescent="0.2">
      <c r="A4" s="142" t="s">
        <v>13</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I4" s="26"/>
    </row>
    <row r="5" spans="1:35" s="2" customFormat="1" ht="26.25" customHeight="1" x14ac:dyDescent="0.2">
      <c r="A5" s="143" t="s">
        <v>14</v>
      </c>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row>
    <row r="6" spans="1:35" s="2" customFormat="1" ht="26.25" customHeight="1" x14ac:dyDescent="0.2">
      <c r="A6" s="125" t="s">
        <v>15</v>
      </c>
      <c r="B6" s="126"/>
      <c r="C6" s="126"/>
      <c r="D6" s="126"/>
      <c r="E6" s="126"/>
      <c r="F6" s="126"/>
      <c r="G6" s="127"/>
      <c r="H6" s="128" t="str">
        <f>IF(YC書式532_経費内訳書!H5="","",YC書式532_経費内訳書!H5)</f>
        <v/>
      </c>
      <c r="I6" s="129"/>
      <c r="J6" s="129"/>
      <c r="K6" s="129"/>
      <c r="L6" s="129"/>
      <c r="M6" s="129"/>
      <c r="N6" s="130"/>
      <c r="O6" s="122" t="s">
        <v>16</v>
      </c>
      <c r="P6" s="123"/>
      <c r="Q6" s="123"/>
      <c r="R6" s="123"/>
      <c r="S6" s="123"/>
      <c r="T6" s="123"/>
      <c r="U6" s="123"/>
      <c r="V6" s="124"/>
      <c r="W6" s="131" t="str">
        <f>IF(YC書式532_経費内訳書!W5="","",YC書式532_経費内訳書!W5)</f>
        <v/>
      </c>
      <c r="X6" s="132"/>
      <c r="Y6" s="132"/>
      <c r="Z6" s="132"/>
      <c r="AA6" s="132"/>
      <c r="AB6" s="132"/>
      <c r="AC6" s="132"/>
      <c r="AD6" s="133"/>
    </row>
    <row r="7" spans="1:35" ht="25.5" customHeight="1" x14ac:dyDescent="0.2">
      <c r="A7" s="134" t="s">
        <v>17</v>
      </c>
      <c r="B7" s="135"/>
      <c r="C7" s="135"/>
      <c r="D7" s="135"/>
      <c r="E7" s="135"/>
      <c r="F7" s="135"/>
      <c r="G7" s="136"/>
      <c r="H7" s="137" t="str">
        <f>IF(YC書式532_経費内訳書!H6="","",YC書式532_経費内訳書!H6)</f>
        <v/>
      </c>
      <c r="I7" s="138"/>
      <c r="J7" s="138"/>
      <c r="K7" s="138"/>
      <c r="L7" s="138"/>
      <c r="M7" s="138"/>
      <c r="N7" s="138"/>
      <c r="O7" s="138"/>
      <c r="P7" s="138"/>
      <c r="Q7" s="138"/>
      <c r="R7" s="138"/>
      <c r="S7" s="138"/>
      <c r="T7" s="138"/>
      <c r="U7" s="138"/>
      <c r="V7" s="138"/>
      <c r="W7" s="138"/>
      <c r="X7" s="138"/>
      <c r="Y7" s="138"/>
      <c r="Z7" s="138"/>
      <c r="AA7" s="138"/>
      <c r="AB7" s="138"/>
      <c r="AC7" s="138"/>
      <c r="AD7" s="139"/>
    </row>
    <row r="8" spans="1:35" ht="12" customHeight="1" x14ac:dyDescent="0.2">
      <c r="A8" s="64"/>
      <c r="B8" s="64"/>
      <c r="C8" s="64"/>
      <c r="D8" s="64"/>
      <c r="E8" s="64"/>
      <c r="F8" s="64"/>
      <c r="G8" s="64"/>
      <c r="H8" s="4"/>
      <c r="I8" s="4"/>
      <c r="J8" s="4"/>
      <c r="K8" s="4"/>
      <c r="L8" s="4"/>
      <c r="M8" s="4"/>
      <c r="N8" s="4"/>
      <c r="O8" s="4"/>
      <c r="P8" s="4"/>
      <c r="Q8" s="4"/>
      <c r="R8" s="4"/>
      <c r="S8" s="4"/>
      <c r="T8" s="4"/>
      <c r="U8" s="4"/>
      <c r="V8" s="4"/>
      <c r="W8" s="4"/>
      <c r="X8" s="4"/>
      <c r="Y8" s="4"/>
      <c r="Z8" s="4"/>
      <c r="AA8" s="4"/>
      <c r="AB8" s="4"/>
      <c r="AC8" s="4"/>
      <c r="AD8" s="4"/>
    </row>
    <row r="9" spans="1:35" ht="11.25" customHeight="1" x14ac:dyDescent="0.2">
      <c r="A9" s="112" t="s">
        <v>18</v>
      </c>
      <c r="B9" s="113"/>
      <c r="C9" s="113"/>
      <c r="D9" s="113"/>
      <c r="E9" s="113"/>
      <c r="F9" s="113"/>
      <c r="G9" s="114"/>
      <c r="H9" s="121" t="s">
        <v>19</v>
      </c>
      <c r="I9" s="122" t="s">
        <v>20</v>
      </c>
      <c r="J9" s="123"/>
      <c r="K9" s="123"/>
      <c r="L9" s="123"/>
      <c r="M9" s="123"/>
      <c r="N9" s="123"/>
      <c r="O9" s="123"/>
      <c r="P9" s="123"/>
      <c r="Q9" s="123"/>
      <c r="R9" s="123"/>
      <c r="S9" s="123"/>
      <c r="T9" s="123"/>
      <c r="U9" s="123"/>
      <c r="V9" s="123"/>
      <c r="W9" s="123"/>
      <c r="X9" s="123"/>
      <c r="Y9" s="123"/>
      <c r="Z9" s="123"/>
      <c r="AA9" s="123"/>
      <c r="AB9" s="123"/>
      <c r="AC9" s="123"/>
      <c r="AD9" s="124"/>
    </row>
    <row r="10" spans="1:35" ht="19.5" customHeight="1" x14ac:dyDescent="0.2">
      <c r="A10" s="115"/>
      <c r="B10" s="116"/>
      <c r="C10" s="116"/>
      <c r="D10" s="116"/>
      <c r="E10" s="116"/>
      <c r="F10" s="116"/>
      <c r="G10" s="117"/>
      <c r="H10" s="121"/>
      <c r="I10" s="106" t="s">
        <v>21</v>
      </c>
      <c r="J10" s="107"/>
      <c r="K10" s="107"/>
      <c r="L10" s="107"/>
      <c r="M10" s="107"/>
      <c r="N10" s="108"/>
      <c r="O10" s="106" t="s">
        <v>22</v>
      </c>
      <c r="P10" s="107"/>
      <c r="Q10" s="107"/>
      <c r="R10" s="107"/>
      <c r="S10" s="107"/>
      <c r="T10" s="107"/>
      <c r="U10" s="107"/>
      <c r="V10" s="108"/>
      <c r="W10" s="106" t="s">
        <v>23</v>
      </c>
      <c r="X10" s="107"/>
      <c r="Y10" s="107"/>
      <c r="Z10" s="107"/>
      <c r="AA10" s="107"/>
      <c r="AB10" s="107"/>
      <c r="AC10" s="108"/>
      <c r="AD10" s="109" t="s">
        <v>24</v>
      </c>
    </row>
    <row r="11" spans="1:35" ht="20.149999999999999" customHeight="1" x14ac:dyDescent="0.2">
      <c r="A11" s="118"/>
      <c r="B11" s="119"/>
      <c r="C11" s="119"/>
      <c r="D11" s="119"/>
      <c r="E11" s="119"/>
      <c r="F11" s="119"/>
      <c r="G11" s="120"/>
      <c r="H11" s="121"/>
      <c r="I11" s="5"/>
      <c r="J11" s="111" t="s">
        <v>25</v>
      </c>
      <c r="K11" s="111"/>
      <c r="L11" s="111"/>
      <c r="M11" s="63">
        <v>1</v>
      </c>
      <c r="N11" s="6" t="s">
        <v>26</v>
      </c>
      <c r="O11" s="7"/>
      <c r="P11" s="111" t="s">
        <v>25</v>
      </c>
      <c r="Q11" s="111"/>
      <c r="R11" s="111"/>
      <c r="S11" s="111"/>
      <c r="T11" s="63">
        <v>2</v>
      </c>
      <c r="U11" s="63"/>
      <c r="V11" s="6" t="s">
        <v>26</v>
      </c>
      <c r="W11" s="7"/>
      <c r="X11" s="111" t="s">
        <v>25</v>
      </c>
      <c r="Y11" s="111"/>
      <c r="Z11" s="111"/>
      <c r="AA11" s="63">
        <v>3</v>
      </c>
      <c r="AB11" s="63"/>
      <c r="AC11" s="6" t="s">
        <v>26</v>
      </c>
      <c r="AD11" s="110"/>
    </row>
    <row r="12" spans="1:35" ht="40.5" customHeight="1" x14ac:dyDescent="0.2">
      <c r="A12" s="62" t="s">
        <v>27</v>
      </c>
      <c r="B12" s="84" t="s">
        <v>28</v>
      </c>
      <c r="C12" s="84"/>
      <c r="D12" s="84"/>
      <c r="E12" s="84"/>
      <c r="F12" s="84"/>
      <c r="G12" s="84"/>
      <c r="H12" s="14">
        <v>1</v>
      </c>
      <c r="I12" s="30"/>
      <c r="J12" s="82" t="s">
        <v>29</v>
      </c>
      <c r="K12" s="82"/>
      <c r="L12" s="82"/>
      <c r="M12" s="82"/>
      <c r="N12" s="83"/>
      <c r="O12" s="30"/>
      <c r="P12" s="82" t="s">
        <v>30</v>
      </c>
      <c r="Q12" s="82"/>
      <c r="R12" s="82"/>
      <c r="S12" s="82"/>
      <c r="T12" s="82"/>
      <c r="U12" s="82"/>
      <c r="V12" s="83"/>
      <c r="W12" s="30"/>
      <c r="X12" s="82" t="s">
        <v>31</v>
      </c>
      <c r="Y12" s="82"/>
      <c r="Z12" s="82"/>
      <c r="AA12" s="82"/>
      <c r="AB12" s="82"/>
      <c r="AC12" s="83"/>
      <c r="AD12" s="20" t="str">
        <f>IF(AND(I12="",O12="",W12=""),"─",IF(AND(W12="",O12=""),H12,IF(W12="",H12*$T$11,H12*$AA$11)))</f>
        <v>─</v>
      </c>
      <c r="AE12" s="28" t="s">
        <v>32</v>
      </c>
    </row>
    <row r="13" spans="1:35" ht="45" customHeight="1" x14ac:dyDescent="0.2">
      <c r="A13" s="62" t="s">
        <v>33</v>
      </c>
      <c r="B13" s="84" t="s">
        <v>34</v>
      </c>
      <c r="C13" s="84"/>
      <c r="D13" s="84"/>
      <c r="E13" s="84"/>
      <c r="F13" s="84"/>
      <c r="G13" s="84"/>
      <c r="H13" s="14">
        <v>1</v>
      </c>
      <c r="I13" s="30"/>
      <c r="J13" s="82" t="s">
        <v>35</v>
      </c>
      <c r="K13" s="82"/>
      <c r="L13" s="82"/>
      <c r="M13" s="82"/>
      <c r="N13" s="83"/>
      <c r="O13" s="30"/>
      <c r="P13" s="82" t="s">
        <v>36</v>
      </c>
      <c r="Q13" s="82"/>
      <c r="R13" s="82"/>
      <c r="S13" s="82"/>
      <c r="T13" s="82"/>
      <c r="U13" s="82"/>
      <c r="V13" s="83"/>
      <c r="W13" s="30"/>
      <c r="X13" s="82" t="s">
        <v>37</v>
      </c>
      <c r="Y13" s="82"/>
      <c r="Z13" s="82"/>
      <c r="AA13" s="82"/>
      <c r="AB13" s="82"/>
      <c r="AC13" s="83"/>
      <c r="AD13" s="20" t="str">
        <f>IF(AND(I13="",O13="",W13=""),"─",IF(AND(W13="",O13=""),H13,IF(W13="",H13*$T$11,H13*$AA$11)))</f>
        <v>─</v>
      </c>
      <c r="AE13" s="28" t="s">
        <v>38</v>
      </c>
    </row>
    <row r="14" spans="1:35" ht="20.149999999999999" customHeight="1" x14ac:dyDescent="0.2">
      <c r="A14" s="62" t="s">
        <v>39</v>
      </c>
      <c r="B14" s="85" t="s">
        <v>40</v>
      </c>
      <c r="C14" s="86"/>
      <c r="D14" s="86"/>
      <c r="E14" s="86"/>
      <c r="F14" s="86"/>
      <c r="G14" s="87"/>
      <c r="H14" s="14">
        <v>1</v>
      </c>
      <c r="I14" s="32"/>
      <c r="J14" s="88"/>
      <c r="K14" s="88"/>
      <c r="L14" s="88"/>
      <c r="M14" s="88"/>
      <c r="N14" s="89"/>
      <c r="O14" s="31"/>
      <c r="P14" s="90"/>
      <c r="Q14" s="90"/>
      <c r="R14" s="90"/>
      <c r="S14" s="90"/>
      <c r="T14" s="90"/>
      <c r="U14" s="90"/>
      <c r="V14" s="91"/>
      <c r="W14" s="30"/>
      <c r="X14" s="82" t="s">
        <v>41</v>
      </c>
      <c r="Y14" s="82"/>
      <c r="Z14" s="82"/>
      <c r="AA14" s="82"/>
      <c r="AB14" s="82"/>
      <c r="AC14" s="83"/>
      <c r="AD14" s="20" t="str">
        <f t="shared" ref="AD14:AD24" si="0">IF(AND(I14="",O14="",W14=""),"─",IF(AND(W14="",O14=""),H14,IF(W14="",H14*$T$11,H14*$AA$11)))</f>
        <v>─</v>
      </c>
      <c r="AE14" s="28" t="s">
        <v>42</v>
      </c>
    </row>
    <row r="15" spans="1:35" ht="30" customHeight="1" x14ac:dyDescent="0.2">
      <c r="A15" s="62" t="s">
        <v>43</v>
      </c>
      <c r="B15" s="84" t="s">
        <v>44</v>
      </c>
      <c r="C15" s="84"/>
      <c r="D15" s="84"/>
      <c r="E15" s="84"/>
      <c r="F15" s="84"/>
      <c r="G15" s="84"/>
      <c r="H15" s="14">
        <v>1</v>
      </c>
      <c r="I15" s="30"/>
      <c r="J15" s="82" t="s">
        <v>45</v>
      </c>
      <c r="K15" s="82"/>
      <c r="L15" s="82"/>
      <c r="M15" s="82"/>
      <c r="N15" s="83"/>
      <c r="O15" s="30"/>
      <c r="P15" s="82" t="s">
        <v>46</v>
      </c>
      <c r="Q15" s="82"/>
      <c r="R15" s="82"/>
      <c r="S15" s="82"/>
      <c r="T15" s="82"/>
      <c r="U15" s="82"/>
      <c r="V15" s="83"/>
      <c r="W15" s="30"/>
      <c r="X15" s="82" t="s">
        <v>47</v>
      </c>
      <c r="Y15" s="82"/>
      <c r="Z15" s="82"/>
      <c r="AA15" s="82"/>
      <c r="AB15" s="82"/>
      <c r="AC15" s="83"/>
      <c r="AD15" s="20" t="str">
        <f t="shared" si="0"/>
        <v>─</v>
      </c>
      <c r="AE15" s="28" t="s">
        <v>48</v>
      </c>
    </row>
    <row r="16" spans="1:35" ht="30" customHeight="1" x14ac:dyDescent="0.2">
      <c r="A16" s="49" t="s">
        <v>49</v>
      </c>
      <c r="B16" s="84" t="s">
        <v>50</v>
      </c>
      <c r="C16" s="84"/>
      <c r="D16" s="84"/>
      <c r="E16" s="84"/>
      <c r="F16" s="84"/>
      <c r="G16" s="84"/>
      <c r="H16" s="14">
        <v>1</v>
      </c>
      <c r="I16" s="102" t="s">
        <v>51</v>
      </c>
      <c r="J16" s="103"/>
      <c r="K16" s="103"/>
      <c r="L16" s="103"/>
      <c r="M16" s="103"/>
      <c r="N16" s="103"/>
      <c r="O16" s="103"/>
      <c r="P16" s="103"/>
      <c r="Q16" s="103"/>
      <c r="R16" s="103"/>
      <c r="S16" s="103"/>
      <c r="T16" s="38"/>
      <c r="U16" s="104" t="s">
        <v>52</v>
      </c>
      <c r="V16" s="104"/>
      <c r="W16" s="104"/>
      <c r="X16" s="104"/>
      <c r="Y16" s="104"/>
      <c r="Z16" s="104"/>
      <c r="AA16" s="104"/>
      <c r="AB16" s="104"/>
      <c r="AC16" s="105"/>
      <c r="AD16" s="20" t="str">
        <f>IF(T16="","─",T16*H16)</f>
        <v>─</v>
      </c>
      <c r="AE16" s="28" t="s">
        <v>53</v>
      </c>
    </row>
    <row r="17" spans="1:32" ht="30" customHeight="1" x14ac:dyDescent="0.2">
      <c r="A17" s="62" t="s">
        <v>54</v>
      </c>
      <c r="B17" s="84" t="s">
        <v>55</v>
      </c>
      <c r="C17" s="84"/>
      <c r="D17" s="84"/>
      <c r="E17" s="84"/>
      <c r="F17" s="84"/>
      <c r="G17" s="84"/>
      <c r="H17" s="14">
        <v>1</v>
      </c>
      <c r="I17" s="31"/>
      <c r="J17" s="90"/>
      <c r="K17" s="90"/>
      <c r="L17" s="90"/>
      <c r="M17" s="90"/>
      <c r="N17" s="91"/>
      <c r="O17" s="30"/>
      <c r="P17" s="82" t="s">
        <v>56</v>
      </c>
      <c r="Q17" s="82"/>
      <c r="R17" s="82"/>
      <c r="S17" s="82"/>
      <c r="T17" s="82"/>
      <c r="U17" s="82"/>
      <c r="V17" s="83"/>
      <c r="W17" s="30"/>
      <c r="X17" s="82" t="s">
        <v>57</v>
      </c>
      <c r="Y17" s="82"/>
      <c r="Z17" s="82"/>
      <c r="AA17" s="82"/>
      <c r="AB17" s="82"/>
      <c r="AC17" s="83"/>
      <c r="AD17" s="20" t="str">
        <f t="shared" si="0"/>
        <v>─</v>
      </c>
      <c r="AE17" s="29" t="s">
        <v>58</v>
      </c>
    </row>
    <row r="18" spans="1:32" ht="30" customHeight="1" x14ac:dyDescent="0.2">
      <c r="A18" s="62" t="s">
        <v>59</v>
      </c>
      <c r="B18" s="85" t="s">
        <v>60</v>
      </c>
      <c r="C18" s="86"/>
      <c r="D18" s="86"/>
      <c r="E18" s="86"/>
      <c r="F18" s="86"/>
      <c r="G18" s="87"/>
      <c r="H18" s="14">
        <v>1</v>
      </c>
      <c r="I18" s="34"/>
      <c r="J18" s="92"/>
      <c r="K18" s="92"/>
      <c r="L18" s="92"/>
      <c r="M18" s="92"/>
      <c r="N18" s="93"/>
      <c r="O18" s="30"/>
      <c r="P18" s="94" t="s">
        <v>61</v>
      </c>
      <c r="Q18" s="94"/>
      <c r="R18" s="94"/>
      <c r="S18" s="94"/>
      <c r="T18" s="94"/>
      <c r="U18" s="94"/>
      <c r="V18" s="95"/>
      <c r="W18" s="34"/>
      <c r="X18" s="96"/>
      <c r="Y18" s="96"/>
      <c r="Z18" s="96"/>
      <c r="AA18" s="96"/>
      <c r="AB18" s="96"/>
      <c r="AC18" s="97"/>
      <c r="AD18" s="20" t="str">
        <f t="shared" si="0"/>
        <v>─</v>
      </c>
      <c r="AE18" s="28" t="s">
        <v>62</v>
      </c>
    </row>
    <row r="19" spans="1:32" ht="30" customHeight="1" x14ac:dyDescent="0.2">
      <c r="A19" s="14" t="s">
        <v>63</v>
      </c>
      <c r="B19" s="81" t="s">
        <v>64</v>
      </c>
      <c r="C19" s="81"/>
      <c r="D19" s="81"/>
      <c r="E19" s="81"/>
      <c r="F19" s="81"/>
      <c r="G19" s="81"/>
      <c r="H19" s="14">
        <v>1</v>
      </c>
      <c r="I19" s="30"/>
      <c r="J19" s="82" t="s">
        <v>65</v>
      </c>
      <c r="K19" s="82"/>
      <c r="L19" s="82"/>
      <c r="M19" s="82"/>
      <c r="N19" s="83"/>
      <c r="O19" s="30"/>
      <c r="P19" s="82" t="s">
        <v>66</v>
      </c>
      <c r="Q19" s="82"/>
      <c r="R19" s="82"/>
      <c r="S19" s="82"/>
      <c r="T19" s="82"/>
      <c r="U19" s="82"/>
      <c r="V19" s="83"/>
      <c r="W19" s="30"/>
      <c r="X19" s="82"/>
      <c r="Y19" s="82"/>
      <c r="Z19" s="82"/>
      <c r="AA19" s="82"/>
      <c r="AB19" s="82"/>
      <c r="AC19" s="83"/>
      <c r="AD19" s="20" t="str">
        <f t="shared" si="0"/>
        <v>─</v>
      </c>
      <c r="AE19" s="28" t="s">
        <v>67</v>
      </c>
    </row>
    <row r="20" spans="1:32" ht="30" customHeight="1" x14ac:dyDescent="0.2">
      <c r="A20" s="41" t="s">
        <v>68</v>
      </c>
      <c r="B20" s="81" t="s">
        <v>69</v>
      </c>
      <c r="C20" s="81"/>
      <c r="D20" s="81"/>
      <c r="E20" s="81"/>
      <c r="F20" s="81"/>
      <c r="G20" s="81"/>
      <c r="H20" s="14">
        <v>1</v>
      </c>
      <c r="I20" s="102" t="s">
        <v>70</v>
      </c>
      <c r="J20" s="103"/>
      <c r="K20" s="103"/>
      <c r="L20" s="103"/>
      <c r="M20" s="103"/>
      <c r="N20" s="103"/>
      <c r="O20" s="103"/>
      <c r="P20" s="103"/>
      <c r="Q20" s="103"/>
      <c r="R20" s="103"/>
      <c r="S20" s="103"/>
      <c r="T20" s="61"/>
      <c r="U20" s="104" t="s">
        <v>71</v>
      </c>
      <c r="V20" s="104"/>
      <c r="W20" s="104"/>
      <c r="X20" s="104"/>
      <c r="Y20" s="104"/>
      <c r="Z20" s="104"/>
      <c r="AA20" s="104"/>
      <c r="AB20" s="104"/>
      <c r="AC20" s="105"/>
      <c r="AD20" s="20" t="str">
        <f>IF(T20="","─",T20*H20)</f>
        <v>─</v>
      </c>
      <c r="AE20" s="28" t="s">
        <v>72</v>
      </c>
    </row>
    <row r="21" spans="1:32" ht="39.9" customHeight="1" x14ac:dyDescent="0.2">
      <c r="A21" s="41" t="s">
        <v>73</v>
      </c>
      <c r="B21" s="81" t="s">
        <v>74</v>
      </c>
      <c r="C21" s="81"/>
      <c r="D21" s="81"/>
      <c r="E21" s="81"/>
      <c r="F21" s="81"/>
      <c r="G21" s="81"/>
      <c r="H21" s="14">
        <v>1</v>
      </c>
      <c r="I21" s="30"/>
      <c r="J21" s="100" t="s">
        <v>75</v>
      </c>
      <c r="K21" s="100"/>
      <c r="L21" s="100"/>
      <c r="M21" s="100"/>
      <c r="N21" s="101"/>
      <c r="O21" s="30"/>
      <c r="P21" s="100" t="s">
        <v>76</v>
      </c>
      <c r="Q21" s="100"/>
      <c r="R21" s="100"/>
      <c r="S21" s="100"/>
      <c r="T21" s="100"/>
      <c r="U21" s="100"/>
      <c r="V21" s="101"/>
      <c r="W21" s="30"/>
      <c r="X21" s="100" t="s">
        <v>77</v>
      </c>
      <c r="Y21" s="100"/>
      <c r="Z21" s="100"/>
      <c r="AA21" s="100"/>
      <c r="AB21" s="100"/>
      <c r="AC21" s="101"/>
      <c r="AD21" s="20" t="str">
        <f t="shared" si="0"/>
        <v>─</v>
      </c>
      <c r="AE21" s="28" t="s">
        <v>78</v>
      </c>
    </row>
    <row r="22" spans="1:32" ht="20.149999999999999" customHeight="1" x14ac:dyDescent="0.2">
      <c r="A22" s="153" t="s">
        <v>79</v>
      </c>
      <c r="B22" s="81" t="s">
        <v>80</v>
      </c>
      <c r="C22" s="81"/>
      <c r="D22" s="81"/>
      <c r="E22" s="81"/>
      <c r="F22" s="81"/>
      <c r="G22" s="81"/>
      <c r="H22" s="14">
        <v>1</v>
      </c>
      <c r="I22" s="33" t="str">
        <f>IF(O23="","",IF(O23&lt;=4,"○",""))</f>
        <v/>
      </c>
      <c r="J22" s="82" t="s">
        <v>81</v>
      </c>
      <c r="K22" s="82"/>
      <c r="L22" s="82"/>
      <c r="M22" s="82"/>
      <c r="N22" s="83"/>
      <c r="O22" s="33" t="str">
        <f>IF(O23="","",IF(AND(O23&gt;=5,O23&lt;=24),"○",""))</f>
        <v/>
      </c>
      <c r="P22" s="82" t="s">
        <v>82</v>
      </c>
      <c r="Q22" s="82"/>
      <c r="R22" s="82"/>
      <c r="S22" s="82"/>
      <c r="T22" s="82"/>
      <c r="U22" s="82"/>
      <c r="V22" s="83"/>
      <c r="W22" s="33" t="str">
        <f>IF(O23="","",IF(O23&gt;=25,"○",""))</f>
        <v/>
      </c>
      <c r="X22" s="82" t="s">
        <v>83</v>
      </c>
      <c r="Y22" s="82"/>
      <c r="Z22" s="82"/>
      <c r="AA22" s="82"/>
      <c r="AB22" s="82"/>
      <c r="AC22" s="83"/>
      <c r="AD22" s="20" t="str">
        <f>IF(AND(I22="",O22="",W22=""),"─",IF(AND(W22="",O22=""),H22,IF(W22="",H22*$T$11,H22*$AA$11)))</f>
        <v>─</v>
      </c>
      <c r="AE22" s="70" t="s">
        <v>84</v>
      </c>
    </row>
    <row r="23" spans="1:32" ht="30" customHeight="1" x14ac:dyDescent="0.2">
      <c r="A23" s="154"/>
      <c r="B23" s="81"/>
      <c r="C23" s="81"/>
      <c r="D23" s="81"/>
      <c r="E23" s="81"/>
      <c r="F23" s="81"/>
      <c r="G23" s="81"/>
      <c r="H23" s="72" t="s">
        <v>85</v>
      </c>
      <c r="I23" s="73"/>
      <c r="J23" s="73"/>
      <c r="K23" s="73"/>
      <c r="L23" s="73"/>
      <c r="M23" s="73"/>
      <c r="N23" s="74"/>
      <c r="O23" s="43"/>
      <c r="P23" s="75" t="s">
        <v>86</v>
      </c>
      <c r="Q23" s="75"/>
      <c r="R23" s="75"/>
      <c r="S23" s="75"/>
      <c r="T23" s="75"/>
      <c r="U23" s="75"/>
      <c r="V23" s="76"/>
      <c r="W23" s="77" t="s">
        <v>87</v>
      </c>
      <c r="X23" s="78"/>
      <c r="Y23" s="78"/>
      <c r="Z23" s="78"/>
      <c r="AA23" s="78"/>
      <c r="AB23" s="78"/>
      <c r="AC23" s="79"/>
      <c r="AD23" s="20">
        <f>IF(O23="",0,IF(O23&lt;50,0,4*ROUNDUP((O23-49)/12,0)))</f>
        <v>0</v>
      </c>
      <c r="AE23" s="71"/>
    </row>
    <row r="24" spans="1:32" ht="39.9" customHeight="1" x14ac:dyDescent="0.2">
      <c r="A24" s="41" t="s">
        <v>88</v>
      </c>
      <c r="B24" s="81" t="s">
        <v>89</v>
      </c>
      <c r="C24" s="81"/>
      <c r="D24" s="81"/>
      <c r="E24" s="81"/>
      <c r="F24" s="81"/>
      <c r="G24" s="81"/>
      <c r="H24" s="14">
        <v>1</v>
      </c>
      <c r="I24" s="30"/>
      <c r="J24" s="100" t="s">
        <v>75</v>
      </c>
      <c r="K24" s="100"/>
      <c r="L24" s="100"/>
      <c r="M24" s="100"/>
      <c r="N24" s="101"/>
      <c r="O24" s="30"/>
      <c r="P24" s="100" t="s">
        <v>76</v>
      </c>
      <c r="Q24" s="100"/>
      <c r="R24" s="100"/>
      <c r="S24" s="100"/>
      <c r="T24" s="100"/>
      <c r="U24" s="100"/>
      <c r="V24" s="101"/>
      <c r="W24" s="30"/>
      <c r="X24" s="100" t="s">
        <v>77</v>
      </c>
      <c r="Y24" s="100"/>
      <c r="Z24" s="100"/>
      <c r="AA24" s="100"/>
      <c r="AB24" s="100"/>
      <c r="AC24" s="101"/>
      <c r="AD24" s="20" t="str">
        <f t="shared" si="0"/>
        <v>─</v>
      </c>
      <c r="AE24" s="28" t="s">
        <v>90</v>
      </c>
    </row>
    <row r="25" spans="1:32" ht="30" customHeight="1" x14ac:dyDescent="0.2">
      <c r="A25" s="152" t="s">
        <v>91</v>
      </c>
      <c r="B25" s="152"/>
      <c r="C25" s="152"/>
      <c r="D25" s="152"/>
      <c r="E25" s="152"/>
      <c r="F25" s="152"/>
      <c r="G25" s="152"/>
      <c r="H25" s="98" t="s">
        <v>92</v>
      </c>
      <c r="I25" s="99"/>
      <c r="J25" s="99"/>
      <c r="K25" s="99"/>
      <c r="L25" s="99"/>
      <c r="M25" s="99"/>
      <c r="N25" s="42">
        <f>SUM(AD12:AD18)</f>
        <v>0</v>
      </c>
      <c r="O25" s="150" t="s">
        <v>26</v>
      </c>
      <c r="P25" s="150"/>
      <c r="Q25" s="150"/>
      <c r="R25" s="80" t="s">
        <v>93</v>
      </c>
      <c r="S25" s="80"/>
      <c r="T25" s="80"/>
      <c r="U25" s="80"/>
      <c r="V25" s="80"/>
      <c r="W25" s="80"/>
      <c r="X25" s="80"/>
      <c r="Y25" s="42">
        <f>SUM(AD19:AD24)</f>
        <v>0</v>
      </c>
      <c r="Z25" s="150" t="s">
        <v>26</v>
      </c>
      <c r="AA25" s="150"/>
      <c r="AB25" s="150"/>
      <c r="AC25" s="150"/>
      <c r="AD25" s="151"/>
      <c r="AE25" s="41"/>
    </row>
    <row r="26" spans="1:32" ht="20.149999999999999" hidden="1" customHeight="1" x14ac:dyDescent="0.2">
      <c r="A26" s="21"/>
      <c r="K26" s="22"/>
      <c r="L26" s="23"/>
      <c r="M26" s="8"/>
      <c r="N26" s="24"/>
      <c r="O26" s="8"/>
      <c r="AF26" s="27"/>
    </row>
    <row r="27" spans="1:32" ht="20.149999999999999" hidden="1" customHeight="1" x14ac:dyDescent="0.2">
      <c r="A27" s="8"/>
      <c r="C27" s="25" t="s">
        <v>94</v>
      </c>
    </row>
  </sheetData>
  <mergeCells count="77">
    <mergeCell ref="B20:G20"/>
    <mergeCell ref="O25:Q25"/>
    <mergeCell ref="Z25:AD25"/>
    <mergeCell ref="I20:S20"/>
    <mergeCell ref="U20:AC20"/>
    <mergeCell ref="A25:G25"/>
    <mergeCell ref="A22:A23"/>
    <mergeCell ref="X22:AC22"/>
    <mergeCell ref="N1:P1"/>
    <mergeCell ref="Q1:AD1"/>
    <mergeCell ref="A4:AD4"/>
    <mergeCell ref="A5:AD5"/>
    <mergeCell ref="N2:P3"/>
    <mergeCell ref="A6:G6"/>
    <mergeCell ref="H6:N6"/>
    <mergeCell ref="O6:V6"/>
    <mergeCell ref="W6:AD6"/>
    <mergeCell ref="A7:G7"/>
    <mergeCell ref="H7:AD7"/>
    <mergeCell ref="B13:G13"/>
    <mergeCell ref="J13:N13"/>
    <mergeCell ref="O10:V10"/>
    <mergeCell ref="W10:AC10"/>
    <mergeCell ref="AD10:AD11"/>
    <mergeCell ref="J11:L11"/>
    <mergeCell ref="P11:S11"/>
    <mergeCell ref="X11:Z11"/>
    <mergeCell ref="B12:G12"/>
    <mergeCell ref="J12:N12"/>
    <mergeCell ref="P12:V12"/>
    <mergeCell ref="X12:AC12"/>
    <mergeCell ref="A9:G11"/>
    <mergeCell ref="H9:H11"/>
    <mergeCell ref="I9:AD9"/>
    <mergeCell ref="I10:N10"/>
    <mergeCell ref="P17:V17"/>
    <mergeCell ref="X17:AC17"/>
    <mergeCell ref="B16:G16"/>
    <mergeCell ref="I16:S16"/>
    <mergeCell ref="U16:AC16"/>
    <mergeCell ref="B18:G18"/>
    <mergeCell ref="J18:N18"/>
    <mergeCell ref="P18:V18"/>
    <mergeCell ref="X18:AC18"/>
    <mergeCell ref="H25:M25"/>
    <mergeCell ref="B21:G21"/>
    <mergeCell ref="J21:N21"/>
    <mergeCell ref="P21:V21"/>
    <mergeCell ref="X21:AC21"/>
    <mergeCell ref="B24:G24"/>
    <mergeCell ref="J24:N24"/>
    <mergeCell ref="P24:V24"/>
    <mergeCell ref="X24:AC24"/>
    <mergeCell ref="B22:G23"/>
    <mergeCell ref="J22:N22"/>
    <mergeCell ref="P22:V22"/>
    <mergeCell ref="B19:G19"/>
    <mergeCell ref="J19:N19"/>
    <mergeCell ref="P19:V19"/>
    <mergeCell ref="X19:AC19"/>
    <mergeCell ref="P13:V13"/>
    <mergeCell ref="X13:AC13"/>
    <mergeCell ref="B15:G15"/>
    <mergeCell ref="J15:N15"/>
    <mergeCell ref="P15:V15"/>
    <mergeCell ref="X15:AC15"/>
    <mergeCell ref="B14:G14"/>
    <mergeCell ref="J14:N14"/>
    <mergeCell ref="P14:V14"/>
    <mergeCell ref="X14:AC14"/>
    <mergeCell ref="B17:G17"/>
    <mergeCell ref="J17:N17"/>
    <mergeCell ref="AE22:AE23"/>
    <mergeCell ref="H23:N23"/>
    <mergeCell ref="P23:V23"/>
    <mergeCell ref="W23:AC23"/>
    <mergeCell ref="R25:X25"/>
  </mergeCells>
  <phoneticPr fontId="2"/>
  <dataValidations count="1">
    <dataValidation type="list" allowBlank="1" showInputMessage="1" showErrorMessage="1" sqref="O17:O19 I24 O24 W21 O21 I21 I15 W19 O15 W17 I19 W24 I12:I13 W12:W15 O12:O13">
      <formula1>$C$26:$C$27</formula1>
    </dataValidation>
  </dataValidations>
  <printOptions horizontalCentered="1"/>
  <pageMargins left="0.23622047244094491" right="0.23622047244094491" top="0.55118110236220474" bottom="0.55118110236220474" header="0.31496062992125984" footer="0.31496062992125984"/>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7"/>
  <sheetViews>
    <sheetView tabSelected="1" zoomScaleNormal="100" workbookViewId="0">
      <selection activeCell="K67" sqref="K67"/>
    </sheetView>
  </sheetViews>
  <sheetFormatPr defaultRowHeight="13" x14ac:dyDescent="0.2"/>
  <cols>
    <col min="1" max="16" width="3.6328125" customWidth="1"/>
    <col min="17" max="18" width="2.08984375" customWidth="1"/>
    <col min="19" max="20" width="3.6328125" customWidth="1"/>
    <col min="21" max="22" width="2.08984375" customWidth="1"/>
    <col min="23" max="24" width="3.6328125" customWidth="1"/>
    <col min="25" max="26" width="2.08984375" customWidth="1"/>
    <col min="27" max="30" width="3.6328125" customWidth="1"/>
    <col min="32" max="32" width="9" hidden="1" customWidth="1"/>
  </cols>
  <sheetData>
    <row r="1" spans="1:33" ht="20.149999999999999" customHeight="1" x14ac:dyDescent="0.2">
      <c r="A1" s="69" t="s">
        <v>143</v>
      </c>
      <c r="F1" s="1"/>
      <c r="G1" s="1"/>
      <c r="N1" s="162" t="s">
        <v>8</v>
      </c>
      <c r="O1" s="162"/>
      <c r="P1" s="162"/>
      <c r="Q1" s="171"/>
      <c r="R1" s="172"/>
      <c r="S1" s="172"/>
      <c r="T1" s="172"/>
      <c r="U1" s="172"/>
      <c r="V1" s="172"/>
      <c r="W1" s="172"/>
      <c r="X1" s="172"/>
      <c r="Y1" s="172"/>
      <c r="Z1" s="172"/>
      <c r="AA1" s="172"/>
      <c r="AB1" s="172"/>
      <c r="AC1" s="172"/>
      <c r="AD1" s="173"/>
    </row>
    <row r="2" spans="1:33" ht="13.5" customHeight="1" x14ac:dyDescent="0.2">
      <c r="A2" s="51"/>
      <c r="B2" s="51"/>
      <c r="C2" s="51"/>
      <c r="D2" s="51"/>
      <c r="E2" s="51"/>
      <c r="F2" s="51"/>
      <c r="G2" s="51"/>
      <c r="N2" s="182" t="s">
        <v>9</v>
      </c>
      <c r="O2" s="183"/>
      <c r="P2" s="184"/>
      <c r="Q2" s="35" t="s">
        <v>95</v>
      </c>
      <c r="R2" s="194" t="s">
        <v>10</v>
      </c>
      <c r="S2" s="194"/>
      <c r="T2" s="194"/>
      <c r="U2" s="36" t="s">
        <v>96</v>
      </c>
      <c r="V2" s="194" t="s">
        <v>11</v>
      </c>
      <c r="W2" s="194"/>
      <c r="X2" s="194"/>
      <c r="Y2" s="194"/>
      <c r="Z2" s="194"/>
      <c r="AA2" s="194"/>
      <c r="AB2" s="194"/>
      <c r="AC2" s="194"/>
      <c r="AD2" s="195"/>
    </row>
    <row r="3" spans="1:33" ht="13.5" customHeight="1" x14ac:dyDescent="0.2">
      <c r="A3" s="51"/>
      <c r="B3" s="51"/>
      <c r="C3" s="51"/>
      <c r="D3" s="51"/>
      <c r="E3" s="51"/>
      <c r="F3" s="51"/>
      <c r="G3" s="51"/>
      <c r="N3" s="185"/>
      <c r="O3" s="186"/>
      <c r="P3" s="187"/>
      <c r="Q3" s="37" t="s">
        <v>95</v>
      </c>
      <c r="R3" s="218" t="s">
        <v>97</v>
      </c>
      <c r="S3" s="218"/>
      <c r="T3" s="218"/>
      <c r="U3" s="218"/>
      <c r="V3" s="218"/>
      <c r="W3" s="218"/>
      <c r="X3" s="218"/>
      <c r="Y3" s="218"/>
      <c r="Z3" s="218"/>
      <c r="AA3" s="218"/>
      <c r="AB3" s="218"/>
      <c r="AC3" s="218"/>
      <c r="AD3" s="219"/>
      <c r="AF3" s="1" t="s">
        <v>98</v>
      </c>
    </row>
    <row r="4" spans="1:33" s="2" customFormat="1" ht="26.25" customHeight="1" x14ac:dyDescent="0.2">
      <c r="A4" s="142" t="s">
        <v>99</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F4" s="3" t="s">
        <v>100</v>
      </c>
    </row>
    <row r="5" spans="1:33" s="3" customFormat="1" ht="25.5" customHeight="1" x14ac:dyDescent="0.2">
      <c r="A5" s="125" t="s">
        <v>15</v>
      </c>
      <c r="B5" s="126"/>
      <c r="C5" s="126"/>
      <c r="D5" s="126"/>
      <c r="E5" s="126"/>
      <c r="F5" s="126"/>
      <c r="G5" s="127"/>
      <c r="H5" s="188"/>
      <c r="I5" s="189"/>
      <c r="J5" s="189"/>
      <c r="K5" s="189"/>
      <c r="L5" s="189"/>
      <c r="M5" s="189"/>
      <c r="N5" s="190"/>
      <c r="O5" s="122" t="s">
        <v>16</v>
      </c>
      <c r="P5" s="123"/>
      <c r="Q5" s="123"/>
      <c r="R5" s="123"/>
      <c r="S5" s="123"/>
      <c r="T5" s="123"/>
      <c r="U5" s="123"/>
      <c r="V5" s="124"/>
      <c r="W5" s="191"/>
      <c r="X5" s="192"/>
      <c r="Y5" s="192"/>
      <c r="Z5" s="192"/>
      <c r="AA5" s="192"/>
      <c r="AB5" s="192"/>
      <c r="AC5" s="192"/>
      <c r="AD5" s="193"/>
    </row>
    <row r="6" spans="1:33" s="3" customFormat="1" ht="33" customHeight="1" x14ac:dyDescent="0.2">
      <c r="A6" s="134" t="s">
        <v>17</v>
      </c>
      <c r="B6" s="135"/>
      <c r="C6" s="135"/>
      <c r="D6" s="135"/>
      <c r="E6" s="135"/>
      <c r="F6" s="135"/>
      <c r="G6" s="136"/>
      <c r="H6" s="175"/>
      <c r="I6" s="176"/>
      <c r="J6" s="176"/>
      <c r="K6" s="176"/>
      <c r="L6" s="176"/>
      <c r="M6" s="176"/>
      <c r="N6" s="176"/>
      <c r="O6" s="176"/>
      <c r="P6" s="176"/>
      <c r="Q6" s="176"/>
      <c r="R6" s="176"/>
      <c r="S6" s="176"/>
      <c r="T6" s="176"/>
      <c r="U6" s="176"/>
      <c r="V6" s="176"/>
      <c r="W6" s="176"/>
      <c r="X6" s="176"/>
      <c r="Y6" s="176"/>
      <c r="Z6" s="176"/>
      <c r="AA6" s="176"/>
      <c r="AB6" s="176"/>
      <c r="AC6" s="176"/>
      <c r="AD6" s="177"/>
    </row>
    <row r="7" spans="1:33" x14ac:dyDescent="0.2">
      <c r="A7" s="180" t="s">
        <v>101</v>
      </c>
      <c r="B7" s="180"/>
      <c r="C7" s="180"/>
      <c r="D7" s="180"/>
      <c r="E7" s="180"/>
      <c r="F7" s="180"/>
      <c r="G7" s="180"/>
      <c r="H7" s="16"/>
      <c r="I7" s="196" t="s">
        <v>102</v>
      </c>
      <c r="J7" s="104"/>
      <c r="K7" s="104"/>
      <c r="L7" s="104"/>
      <c r="M7" s="104"/>
      <c r="N7" s="105"/>
      <c r="O7" s="197" t="s">
        <v>103</v>
      </c>
      <c r="P7" s="198"/>
      <c r="Q7" s="198"/>
      <c r="R7" s="199"/>
      <c r="S7" s="16"/>
      <c r="T7" s="196" t="s">
        <v>71</v>
      </c>
      <c r="U7" s="104"/>
      <c r="V7" s="104"/>
      <c r="W7" s="104"/>
      <c r="X7" s="104"/>
      <c r="Y7" s="104"/>
      <c r="Z7" s="104"/>
      <c r="AA7" s="104"/>
      <c r="AB7" s="104"/>
      <c r="AC7" s="104"/>
      <c r="AD7" s="105"/>
    </row>
    <row r="8" spans="1:33" x14ac:dyDescent="0.2">
      <c r="A8" t="s">
        <v>104</v>
      </c>
      <c r="W8" t="s">
        <v>105</v>
      </c>
    </row>
    <row r="9" spans="1:33" x14ac:dyDescent="0.2">
      <c r="A9" s="179" t="s">
        <v>106</v>
      </c>
      <c r="B9" s="179"/>
      <c r="C9" s="179"/>
      <c r="D9" s="179"/>
      <c r="E9" s="179"/>
      <c r="F9" s="179"/>
      <c r="G9" s="179"/>
      <c r="H9" s="181" t="s">
        <v>107</v>
      </c>
      <c r="I9" s="181"/>
      <c r="J9" s="181"/>
      <c r="K9" s="181"/>
      <c r="L9" s="181"/>
      <c r="M9" s="181"/>
      <c r="N9" s="181"/>
      <c r="O9" s="181"/>
      <c r="P9" s="181"/>
      <c r="Q9" s="181"/>
      <c r="R9" s="181"/>
      <c r="S9" s="181"/>
      <c r="T9" s="181"/>
      <c r="U9" s="181"/>
      <c r="V9" s="181"/>
      <c r="W9" s="181"/>
      <c r="X9" s="181"/>
      <c r="Y9" s="181" t="s">
        <v>108</v>
      </c>
      <c r="Z9" s="181"/>
      <c r="AA9" s="181"/>
      <c r="AB9" s="181"/>
      <c r="AC9" s="181"/>
      <c r="AD9" s="181"/>
    </row>
    <row r="10" spans="1:33" x14ac:dyDescent="0.2">
      <c r="A10" s="160" t="s">
        <v>144</v>
      </c>
      <c r="B10" s="161"/>
      <c r="C10" s="161"/>
      <c r="D10" s="161"/>
      <c r="E10" s="161"/>
      <c r="F10" s="161"/>
      <c r="G10" s="161"/>
      <c r="H10" s="162" t="s">
        <v>109</v>
      </c>
      <c r="I10" s="162"/>
      <c r="J10" s="162"/>
      <c r="K10" s="162"/>
      <c r="L10" s="162"/>
      <c r="M10" s="162"/>
      <c r="N10" s="162"/>
      <c r="O10" s="162"/>
      <c r="P10" s="162"/>
      <c r="Q10" s="162"/>
      <c r="R10" s="162"/>
      <c r="S10" s="162"/>
      <c r="T10" s="162"/>
      <c r="U10" s="162"/>
      <c r="V10" s="162"/>
      <c r="W10" s="162"/>
      <c r="X10" s="162"/>
      <c r="Y10" s="178" t="str">
        <f>IF(H7="","",H7*500)</f>
        <v/>
      </c>
      <c r="Z10" s="178"/>
      <c r="AA10" s="178"/>
      <c r="AB10" s="178"/>
      <c r="AC10" s="178"/>
      <c r="AD10" s="178"/>
      <c r="AG10" s="10"/>
    </row>
    <row r="11" spans="1:33" x14ac:dyDescent="0.2">
      <c r="A11" s="163" t="s">
        <v>149</v>
      </c>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8" t="str">
        <f>IF(H7="","",Y10)</f>
        <v/>
      </c>
      <c r="Z11" s="168"/>
      <c r="AA11" s="169"/>
      <c r="AB11" s="169"/>
      <c r="AC11" s="169"/>
      <c r="AD11" s="169"/>
    </row>
    <row r="12" spans="1:33" x14ac:dyDescent="0.2">
      <c r="A12" s="160" t="s">
        <v>145</v>
      </c>
      <c r="B12" s="161"/>
      <c r="C12" s="161"/>
      <c r="D12" s="161"/>
      <c r="E12" s="161"/>
      <c r="F12" s="161"/>
      <c r="G12" s="161"/>
      <c r="H12" s="162" t="s">
        <v>110</v>
      </c>
      <c r="I12" s="162"/>
      <c r="J12" s="162"/>
      <c r="K12" s="162"/>
      <c r="L12" s="162"/>
      <c r="M12" s="162"/>
      <c r="N12" s="162"/>
      <c r="O12" s="162"/>
      <c r="P12" s="162"/>
      <c r="Q12" s="162"/>
      <c r="R12" s="162"/>
      <c r="S12" s="162"/>
      <c r="T12" s="162"/>
      <c r="U12" s="162"/>
      <c r="V12" s="162"/>
      <c r="W12" s="162"/>
      <c r="X12" s="162"/>
      <c r="Y12" s="157">
        <v>250000</v>
      </c>
      <c r="Z12" s="157"/>
      <c r="AA12" s="157"/>
      <c r="AB12" s="157"/>
      <c r="AC12" s="157"/>
      <c r="AD12" s="157"/>
    </row>
    <row r="13" spans="1:33" x14ac:dyDescent="0.2">
      <c r="A13" s="200" t="s">
        <v>146</v>
      </c>
      <c r="B13" s="201"/>
      <c r="C13" s="201"/>
      <c r="D13" s="201"/>
      <c r="E13" s="201"/>
      <c r="F13" s="201"/>
      <c r="G13" s="201"/>
      <c r="H13" s="164" t="s">
        <v>111</v>
      </c>
      <c r="I13" s="165"/>
      <c r="J13" s="165"/>
      <c r="K13" s="165"/>
      <c r="L13" s="165"/>
      <c r="M13" s="165"/>
      <c r="N13" s="165"/>
      <c r="O13" s="165"/>
      <c r="P13" s="44">
        <f>YC書式530_研究経費ポイント算出表!Y25</f>
        <v>0</v>
      </c>
      <c r="Q13" s="166">
        <v>500</v>
      </c>
      <c r="R13" s="166"/>
      <c r="S13" s="166"/>
      <c r="T13" s="166"/>
      <c r="U13" s="166"/>
      <c r="V13" s="166"/>
      <c r="W13" s="166"/>
      <c r="X13" s="167"/>
      <c r="Y13" s="178" t="str">
        <f>IF(H7="","",P13*Q13*H7)</f>
        <v/>
      </c>
      <c r="Z13" s="178"/>
      <c r="AA13" s="178"/>
      <c r="AB13" s="178"/>
      <c r="AC13" s="178"/>
      <c r="AD13" s="178"/>
    </row>
    <row r="14" spans="1:33" x14ac:dyDescent="0.2">
      <c r="A14" s="160" t="s">
        <v>147</v>
      </c>
      <c r="B14" s="161"/>
      <c r="C14" s="161"/>
      <c r="D14" s="161"/>
      <c r="E14" s="161"/>
      <c r="F14" s="161"/>
      <c r="G14" s="161"/>
      <c r="H14" s="160" t="s">
        <v>148</v>
      </c>
      <c r="I14" s="161"/>
      <c r="J14" s="161"/>
      <c r="K14" s="161"/>
      <c r="L14" s="161"/>
      <c r="M14" s="161"/>
      <c r="N14" s="161"/>
      <c r="O14" s="161"/>
      <c r="P14" s="161"/>
      <c r="Q14" s="161"/>
      <c r="R14" s="161"/>
      <c r="S14" s="161"/>
      <c r="T14" s="161"/>
      <c r="U14" s="161"/>
      <c r="V14" s="161"/>
      <c r="W14" s="161"/>
      <c r="X14" s="161"/>
      <c r="Y14" s="168" t="str">
        <f>IF(H7="","",(SUM(Y11:AD13))*0.1)</f>
        <v/>
      </c>
      <c r="Z14" s="168"/>
      <c r="AA14" s="169"/>
      <c r="AB14" s="169"/>
      <c r="AC14" s="169"/>
      <c r="AD14" s="169"/>
    </row>
    <row r="15" spans="1:33" x14ac:dyDescent="0.2">
      <c r="A15" s="163" t="s">
        <v>150</v>
      </c>
      <c r="B15" s="163"/>
      <c r="C15" s="163"/>
      <c r="D15" s="163"/>
      <c r="E15" s="163"/>
      <c r="F15" s="163"/>
      <c r="G15" s="163"/>
      <c r="H15" s="163"/>
      <c r="I15" s="163"/>
      <c r="J15" s="163"/>
      <c r="K15" s="163"/>
      <c r="L15" s="163"/>
      <c r="M15" s="163"/>
      <c r="N15" s="163"/>
      <c r="O15" s="163"/>
      <c r="P15" s="163"/>
      <c r="Q15" s="163"/>
      <c r="R15" s="163"/>
      <c r="S15" s="163"/>
      <c r="T15" s="163"/>
      <c r="U15" s="163"/>
      <c r="V15" s="163"/>
      <c r="W15" s="163"/>
      <c r="X15" s="163"/>
      <c r="Y15" s="174" t="str">
        <f>IF(H7="","",SUM(Y12:AD14))</f>
        <v/>
      </c>
      <c r="Z15" s="174"/>
      <c r="AA15" s="169"/>
      <c r="AB15" s="169"/>
      <c r="AC15" s="169"/>
      <c r="AD15" s="169"/>
    </row>
    <row r="16" spans="1:33" x14ac:dyDescent="0.2">
      <c r="A16" s="163" t="s">
        <v>151</v>
      </c>
      <c r="B16" s="163"/>
      <c r="C16" s="163"/>
      <c r="D16" s="163"/>
      <c r="E16" s="163"/>
      <c r="F16" s="163"/>
      <c r="G16" s="163"/>
      <c r="H16" s="163"/>
      <c r="I16" s="163"/>
      <c r="J16" s="163"/>
      <c r="K16" s="163"/>
      <c r="L16" s="163"/>
      <c r="M16" s="163"/>
      <c r="N16" s="163"/>
      <c r="O16" s="163"/>
      <c r="P16" s="163"/>
      <c r="Q16" s="163"/>
      <c r="R16" s="163"/>
      <c r="S16" s="163"/>
      <c r="T16" s="163"/>
      <c r="U16" s="163"/>
      <c r="V16" s="163"/>
      <c r="W16" s="163"/>
      <c r="X16" s="163"/>
      <c r="Y16" s="178" t="str">
        <f>IF(H7="","",(Y11+Y15)*0.3)</f>
        <v/>
      </c>
      <c r="Z16" s="178"/>
      <c r="AA16" s="178"/>
      <c r="AB16" s="178"/>
      <c r="AC16" s="178"/>
      <c r="AD16" s="178"/>
    </row>
    <row r="17" spans="1:32" x14ac:dyDescent="0.2">
      <c r="A17" s="158" t="s">
        <v>112</v>
      </c>
      <c r="B17" s="158"/>
      <c r="C17" s="158"/>
      <c r="D17" s="158"/>
      <c r="E17" s="158"/>
      <c r="F17" s="158"/>
      <c r="G17" s="158"/>
      <c r="H17" s="158"/>
      <c r="I17" s="158"/>
      <c r="J17" s="158"/>
      <c r="K17" s="158"/>
      <c r="L17" s="158"/>
      <c r="M17" s="158"/>
      <c r="N17" s="158"/>
      <c r="O17" s="158"/>
      <c r="P17" s="158"/>
      <c r="Q17" s="158"/>
      <c r="R17" s="158"/>
      <c r="S17" s="158"/>
      <c r="T17" s="158"/>
      <c r="U17" s="158"/>
      <c r="V17" s="171" t="s">
        <v>113</v>
      </c>
      <c r="W17" s="172"/>
      <c r="X17" s="173"/>
      <c r="Y17" s="168" t="str">
        <f>IF(H7="","",Y11+Y15+Y16)</f>
        <v/>
      </c>
      <c r="Z17" s="168"/>
      <c r="AA17" s="169"/>
      <c r="AB17" s="169"/>
      <c r="AC17" s="169"/>
      <c r="AD17" s="169"/>
    </row>
    <row r="18" spans="1:32" ht="13.25" x14ac:dyDescent="0.2">
      <c r="Y18" s="170"/>
      <c r="Z18" s="170"/>
      <c r="AA18" s="170"/>
      <c r="AB18" s="170"/>
      <c r="AC18" s="170"/>
      <c r="AD18" s="170"/>
    </row>
    <row r="19" spans="1:32" x14ac:dyDescent="0.2">
      <c r="A19" s="162" t="s">
        <v>114</v>
      </c>
      <c r="B19" s="162"/>
      <c r="C19" s="162"/>
      <c r="D19" s="162"/>
      <c r="E19" s="162"/>
      <c r="F19" s="162"/>
      <c r="G19" s="162"/>
      <c r="H19" s="181" t="s">
        <v>107</v>
      </c>
      <c r="I19" s="181"/>
      <c r="J19" s="181"/>
      <c r="K19" s="181"/>
      <c r="L19" s="181"/>
      <c r="M19" s="181"/>
      <c r="N19" s="181"/>
      <c r="O19" s="181"/>
      <c r="P19" s="181"/>
      <c r="Q19" s="181"/>
      <c r="R19" s="181"/>
      <c r="S19" s="181"/>
      <c r="T19" s="181"/>
      <c r="U19" s="181"/>
      <c r="V19" s="181"/>
      <c r="W19" s="181"/>
      <c r="X19" s="181"/>
      <c r="Y19" s="181" t="s">
        <v>108</v>
      </c>
      <c r="Z19" s="181"/>
      <c r="AA19" s="181"/>
      <c r="AB19" s="181"/>
      <c r="AC19" s="181"/>
      <c r="AD19" s="181"/>
    </row>
    <row r="20" spans="1:32" ht="30" customHeight="1" x14ac:dyDescent="0.2">
      <c r="A20" s="160" t="s">
        <v>152</v>
      </c>
      <c r="B20" s="161"/>
      <c r="C20" s="161"/>
      <c r="D20" s="161"/>
      <c r="E20" s="161"/>
      <c r="F20" s="161"/>
      <c r="G20" s="161"/>
      <c r="H20" s="159" t="s">
        <v>115</v>
      </c>
      <c r="I20" s="159"/>
      <c r="J20" s="159"/>
      <c r="K20" s="159"/>
      <c r="L20" s="159"/>
      <c r="M20" s="159"/>
      <c r="N20" s="159"/>
      <c r="O20" s="159"/>
      <c r="P20" s="159"/>
      <c r="Q20" s="159"/>
      <c r="R20" s="159"/>
      <c r="S20" s="159"/>
      <c r="T20" s="159"/>
      <c r="U20" s="159"/>
      <c r="V20" s="159"/>
      <c r="W20" s="159"/>
      <c r="X20" s="159"/>
      <c r="Y20" s="157">
        <v>10000</v>
      </c>
      <c r="Z20" s="157"/>
      <c r="AA20" s="157"/>
      <c r="AB20" s="157"/>
      <c r="AC20" s="157"/>
      <c r="AD20" s="157"/>
    </row>
    <row r="21" spans="1:32" x14ac:dyDescent="0.2">
      <c r="A21" s="158" t="s">
        <v>116</v>
      </c>
      <c r="B21" s="158"/>
      <c r="C21" s="158"/>
      <c r="D21" s="158"/>
      <c r="E21" s="158"/>
      <c r="F21" s="158"/>
      <c r="G21" s="158"/>
      <c r="H21" s="158"/>
      <c r="I21" s="158"/>
      <c r="J21" s="158"/>
      <c r="K21" s="158"/>
      <c r="L21" s="158"/>
      <c r="M21" s="158"/>
      <c r="N21" s="158"/>
      <c r="O21" s="158"/>
      <c r="P21" s="158"/>
      <c r="Q21" s="158"/>
      <c r="R21" s="158"/>
      <c r="S21" s="158"/>
      <c r="T21" s="158"/>
      <c r="U21" s="158"/>
      <c r="V21" s="171" t="s">
        <v>117</v>
      </c>
      <c r="W21" s="172"/>
      <c r="X21" s="173"/>
      <c r="Y21" s="174" t="str">
        <f>IF(H7="","",Y20)</f>
        <v/>
      </c>
      <c r="Z21" s="174"/>
      <c r="AA21" s="169"/>
      <c r="AB21" s="169"/>
      <c r="AC21" s="169"/>
      <c r="AD21" s="169"/>
    </row>
    <row r="23" spans="1:32" x14ac:dyDescent="0.2">
      <c r="A23" s="162" t="s">
        <v>118</v>
      </c>
      <c r="B23" s="162"/>
      <c r="C23" s="162"/>
      <c r="D23" s="162"/>
      <c r="E23" s="162"/>
      <c r="F23" s="162"/>
      <c r="G23" s="162"/>
      <c r="H23" s="181" t="s">
        <v>107</v>
      </c>
      <c r="I23" s="181"/>
      <c r="J23" s="181"/>
      <c r="K23" s="181"/>
      <c r="L23" s="181"/>
      <c r="M23" s="181"/>
      <c r="N23" s="181"/>
      <c r="O23" s="181"/>
      <c r="P23" s="181"/>
      <c r="Q23" s="181"/>
      <c r="R23" s="181"/>
      <c r="S23" s="181"/>
      <c r="T23" s="181"/>
      <c r="U23" s="181"/>
      <c r="V23" s="181"/>
      <c r="W23" s="181"/>
      <c r="X23" s="181"/>
      <c r="Y23" s="181" t="s">
        <v>108</v>
      </c>
      <c r="Z23" s="181"/>
      <c r="AA23" s="181"/>
      <c r="AB23" s="181"/>
      <c r="AC23" s="181"/>
      <c r="AD23" s="181"/>
    </row>
    <row r="24" spans="1:32" ht="26.15" customHeight="1" x14ac:dyDescent="0.2">
      <c r="A24" s="205" t="s">
        <v>153</v>
      </c>
      <c r="B24" s="206"/>
      <c r="C24" s="206"/>
      <c r="D24" s="206"/>
      <c r="E24" s="206"/>
      <c r="F24" s="206"/>
      <c r="G24" s="206"/>
      <c r="H24" s="209" t="s">
        <v>119</v>
      </c>
      <c r="I24" s="210"/>
      <c r="J24" s="210"/>
      <c r="K24" s="210"/>
      <c r="L24" s="210"/>
      <c r="M24" s="210"/>
      <c r="N24" s="210"/>
      <c r="O24" s="210"/>
      <c r="P24" s="210"/>
      <c r="Q24" s="208">
        <f>YC書式530_研究経費ポイント算出表!N25</f>
        <v>0</v>
      </c>
      <c r="R24" s="208"/>
      <c r="S24" s="208"/>
      <c r="T24" s="11" t="s">
        <v>120</v>
      </c>
      <c r="U24" s="207">
        <v>500</v>
      </c>
      <c r="V24" s="207"/>
      <c r="W24" s="207"/>
      <c r="X24" s="50" t="s">
        <v>121</v>
      </c>
      <c r="Y24" s="178" t="str">
        <f>IF(H7="","",IF(Q24="─","",Q24*U24))</f>
        <v/>
      </c>
      <c r="Z24" s="178"/>
      <c r="AA24" s="178"/>
      <c r="AB24" s="178"/>
      <c r="AC24" s="178"/>
      <c r="AD24" s="178"/>
    </row>
    <row r="25" spans="1:32" ht="26.15" customHeight="1" x14ac:dyDescent="0.2">
      <c r="A25" s="205" t="s">
        <v>154</v>
      </c>
      <c r="B25" s="206"/>
      <c r="C25" s="206"/>
      <c r="D25" s="206"/>
      <c r="E25" s="206"/>
      <c r="F25" s="206"/>
      <c r="G25" s="206"/>
      <c r="H25" s="17"/>
      <c r="I25" s="202" t="s">
        <v>122</v>
      </c>
      <c r="J25" s="203"/>
      <c r="K25" s="203"/>
      <c r="L25" s="204"/>
      <c r="M25" s="211" t="s">
        <v>123</v>
      </c>
      <c r="N25" s="207"/>
      <c r="O25" s="207"/>
      <c r="P25" s="207"/>
      <c r="Q25" s="208">
        <f>Q24</f>
        <v>0</v>
      </c>
      <c r="R25" s="208"/>
      <c r="S25" s="208"/>
      <c r="T25" s="11" t="s">
        <v>120</v>
      </c>
      <c r="U25" s="207">
        <v>500</v>
      </c>
      <c r="V25" s="207"/>
      <c r="W25" s="207"/>
      <c r="X25" s="50" t="s">
        <v>121</v>
      </c>
      <c r="Y25" s="178" t="str">
        <f>IF(H7="","",IF(H25="","",IF(Q25="─","",Q25*U25)))</f>
        <v/>
      </c>
      <c r="Z25" s="178"/>
      <c r="AA25" s="178"/>
      <c r="AB25" s="178"/>
      <c r="AC25" s="178"/>
      <c r="AD25" s="178"/>
    </row>
    <row r="26" spans="1:32" ht="26.15" customHeight="1" x14ac:dyDescent="0.2">
      <c r="A26" s="217" t="s">
        <v>155</v>
      </c>
      <c r="B26" s="206"/>
      <c r="C26" s="206"/>
      <c r="D26" s="206"/>
      <c r="E26" s="206"/>
      <c r="F26" s="206"/>
      <c r="G26" s="206"/>
      <c r="H26" s="18" t="s">
        <v>124</v>
      </c>
      <c r="I26" s="212" t="s">
        <v>125</v>
      </c>
      <c r="J26" s="213"/>
      <c r="K26" s="213"/>
      <c r="L26" s="214"/>
      <c r="M26" s="211" t="s">
        <v>123</v>
      </c>
      <c r="N26" s="207"/>
      <c r="O26" s="207"/>
      <c r="P26" s="207"/>
      <c r="Q26" s="208">
        <f>Q24</f>
        <v>0</v>
      </c>
      <c r="R26" s="208"/>
      <c r="S26" s="208"/>
      <c r="T26" s="11" t="s">
        <v>120</v>
      </c>
      <c r="U26" s="207">
        <v>100</v>
      </c>
      <c r="V26" s="207"/>
      <c r="W26" s="207"/>
      <c r="X26" s="50" t="s">
        <v>121</v>
      </c>
      <c r="Y26" s="178" t="str">
        <f>IF(H7="","",IF(H26="","",IF(Q26="─","",Q26*U26)))</f>
        <v/>
      </c>
      <c r="Z26" s="178"/>
      <c r="AA26" s="178"/>
      <c r="AB26" s="178"/>
      <c r="AC26" s="178"/>
      <c r="AD26" s="178"/>
      <c r="AF26" t="s">
        <v>94</v>
      </c>
    </row>
    <row r="27" spans="1:32" ht="26.15" customHeight="1" x14ac:dyDescent="0.2">
      <c r="A27" s="160" t="s">
        <v>156</v>
      </c>
      <c r="B27" s="161"/>
      <c r="C27" s="161"/>
      <c r="D27" s="161"/>
      <c r="E27" s="161"/>
      <c r="F27" s="161"/>
      <c r="G27" s="161"/>
      <c r="H27" s="215" t="s">
        <v>157</v>
      </c>
      <c r="I27" s="216"/>
      <c r="J27" s="216"/>
      <c r="K27" s="216"/>
      <c r="L27" s="216"/>
      <c r="M27" s="216"/>
      <c r="N27" s="216"/>
      <c r="O27" s="216"/>
      <c r="P27" s="216"/>
      <c r="Q27" s="216"/>
      <c r="R27" s="216"/>
      <c r="S27" s="216"/>
      <c r="T27" s="216"/>
      <c r="U27" s="216"/>
      <c r="V27" s="216"/>
      <c r="W27" s="216"/>
      <c r="X27" s="216"/>
      <c r="Y27" s="178" t="str">
        <f>IF(H7="","",IF(Y24="","",SUM(Y24:AD26)*0.1))</f>
        <v/>
      </c>
      <c r="Z27" s="178"/>
      <c r="AA27" s="178"/>
      <c r="AB27" s="178"/>
      <c r="AC27" s="178"/>
      <c r="AD27" s="178"/>
    </row>
    <row r="28" spans="1:32" x14ac:dyDescent="0.2">
      <c r="A28" s="163" t="s">
        <v>158</v>
      </c>
      <c r="B28" s="163"/>
      <c r="C28" s="163"/>
      <c r="D28" s="163"/>
      <c r="E28" s="163"/>
      <c r="F28" s="163"/>
      <c r="G28" s="163"/>
      <c r="H28" s="163"/>
      <c r="I28" s="163"/>
      <c r="J28" s="163"/>
      <c r="K28" s="163"/>
      <c r="L28" s="163"/>
      <c r="M28" s="163"/>
      <c r="N28" s="163"/>
      <c r="O28" s="163"/>
      <c r="P28" s="163"/>
      <c r="Q28" s="163"/>
      <c r="R28" s="163"/>
      <c r="S28" s="163"/>
      <c r="T28" s="163"/>
      <c r="U28" s="163"/>
      <c r="V28" s="163"/>
      <c r="W28" s="163"/>
      <c r="X28" s="163"/>
      <c r="Y28" s="174" t="str">
        <f>IF(H7="","",SUM(Y25:Y27))</f>
        <v/>
      </c>
      <c r="Z28" s="174"/>
      <c r="AA28" s="169"/>
      <c r="AB28" s="169"/>
      <c r="AC28" s="169"/>
      <c r="AD28" s="169"/>
    </row>
    <row r="29" spans="1:32" x14ac:dyDescent="0.2">
      <c r="A29" s="163" t="s">
        <v>159</v>
      </c>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78" t="str">
        <f>IF(H7="","",IF(Y24="","",SUM(Y24:AD27)*0.3))</f>
        <v/>
      </c>
      <c r="Z29" s="178"/>
      <c r="AA29" s="178"/>
      <c r="AB29" s="178"/>
      <c r="AC29" s="178"/>
      <c r="AD29" s="178"/>
    </row>
    <row r="30" spans="1:32" x14ac:dyDescent="0.2">
      <c r="A30" s="162" t="s">
        <v>126</v>
      </c>
      <c r="B30" s="162"/>
      <c r="C30" s="162"/>
      <c r="D30" s="162"/>
      <c r="E30" s="162"/>
      <c r="F30" s="162"/>
      <c r="G30" s="162"/>
      <c r="H30" s="162"/>
      <c r="I30" s="162"/>
      <c r="J30" s="162"/>
      <c r="K30" s="162"/>
      <c r="L30" s="162"/>
      <c r="M30" s="162"/>
      <c r="N30" s="162"/>
      <c r="O30" s="162"/>
      <c r="P30" s="162"/>
      <c r="Q30" s="162"/>
      <c r="R30" s="162"/>
      <c r="S30" s="162"/>
      <c r="T30" s="162"/>
      <c r="U30" s="162"/>
      <c r="V30" s="171" t="s">
        <v>127</v>
      </c>
      <c r="W30" s="172"/>
      <c r="X30" s="173"/>
      <c r="Y30" s="174" t="str">
        <f>IF(H7="","",IF(OR(Y24="",Y28="",Y29=""),"",Y24+Y28+Y29))</f>
        <v/>
      </c>
      <c r="Z30" s="174"/>
      <c r="AA30" s="169"/>
      <c r="AB30" s="169"/>
      <c r="AC30" s="169"/>
      <c r="AD30" s="169"/>
    </row>
    <row r="32" spans="1:32" x14ac:dyDescent="0.2">
      <c r="A32" s="228" t="s">
        <v>128</v>
      </c>
      <c r="B32" s="228"/>
      <c r="C32" s="228"/>
      <c r="D32" s="228"/>
      <c r="E32" s="228"/>
      <c r="F32" s="228"/>
      <c r="G32" s="228"/>
      <c r="H32" s="228"/>
      <c r="I32" s="228"/>
      <c r="J32" s="228"/>
      <c r="K32" s="228"/>
      <c r="L32" s="228"/>
      <c r="M32" s="228"/>
      <c r="N32" s="228"/>
      <c r="O32" s="228"/>
    </row>
    <row r="33" spans="1:30" ht="14" x14ac:dyDescent="0.2">
      <c r="A33" s="228" t="s">
        <v>129</v>
      </c>
      <c r="B33" s="228"/>
      <c r="C33" s="228"/>
      <c r="D33" s="228"/>
      <c r="E33" s="228"/>
      <c r="F33" s="228"/>
      <c r="G33" s="228"/>
      <c r="H33" s="228"/>
      <c r="I33" s="228"/>
      <c r="J33" s="228"/>
      <c r="K33" s="228"/>
      <c r="L33" s="228"/>
      <c r="M33" s="228"/>
      <c r="N33" s="228"/>
      <c r="O33" s="228"/>
      <c r="P33" t="s">
        <v>130</v>
      </c>
      <c r="Q33" s="224" t="str">
        <f>IF(H7="","",Y17)</f>
        <v/>
      </c>
      <c r="R33" s="224"/>
      <c r="S33" s="224"/>
      <c r="T33" s="224"/>
      <c r="U33" s="224"/>
      <c r="V33" s="224"/>
      <c r="W33" s="224"/>
      <c r="X33" s="224"/>
      <c r="Y33" s="224"/>
      <c r="Z33" s="13"/>
      <c r="AA33" s="9" t="s">
        <v>131</v>
      </c>
      <c r="AB33" s="9"/>
      <c r="AC33" s="9"/>
      <c r="AD33" s="9"/>
    </row>
    <row r="34" spans="1:30" ht="9.9" customHeight="1" x14ac:dyDescent="0.2">
      <c r="Q34" s="12"/>
      <c r="R34" s="12"/>
      <c r="S34" s="12"/>
      <c r="T34" s="12"/>
      <c r="U34" s="12"/>
      <c r="V34" s="12"/>
      <c r="W34" s="12"/>
      <c r="X34" s="12"/>
      <c r="Y34" s="12"/>
      <c r="Z34" s="12"/>
    </row>
    <row r="35" spans="1:30" ht="14" x14ac:dyDescent="0.2">
      <c r="A35" s="228" t="s">
        <v>132</v>
      </c>
      <c r="B35" s="228"/>
      <c r="C35" s="228"/>
      <c r="D35" s="228"/>
      <c r="E35" s="228"/>
      <c r="F35" s="228"/>
      <c r="G35" s="228"/>
      <c r="H35" s="228"/>
      <c r="I35" s="228"/>
      <c r="J35" s="228"/>
      <c r="K35" s="228"/>
      <c r="L35" s="228"/>
      <c r="M35" s="228"/>
      <c r="N35" s="228"/>
      <c r="O35" s="228"/>
      <c r="Q35" s="12"/>
      <c r="R35" s="12"/>
      <c r="S35" s="12"/>
      <c r="T35" s="12"/>
      <c r="U35" s="12"/>
      <c r="V35" s="12"/>
      <c r="W35" s="12"/>
      <c r="X35" s="12"/>
      <c r="Y35" s="12"/>
      <c r="Z35" s="12"/>
    </row>
    <row r="36" spans="1:30" ht="14" x14ac:dyDescent="0.2">
      <c r="A36" s="228" t="s">
        <v>163</v>
      </c>
      <c r="B36" s="228"/>
      <c r="C36" s="228"/>
      <c r="D36" s="228"/>
      <c r="E36" s="228"/>
      <c r="F36" s="228"/>
      <c r="G36" s="228"/>
      <c r="H36" s="228"/>
      <c r="I36" s="228"/>
      <c r="J36" s="228"/>
      <c r="K36" s="228"/>
      <c r="L36" s="228"/>
      <c r="M36" s="228"/>
      <c r="N36" s="228"/>
      <c r="O36" s="228"/>
      <c r="P36" t="s">
        <v>130</v>
      </c>
      <c r="Q36" s="224" t="str">
        <f>Y21</f>
        <v/>
      </c>
      <c r="R36" s="224"/>
      <c r="S36" s="224"/>
      <c r="T36" s="224"/>
      <c r="U36" s="224"/>
      <c r="V36" s="224"/>
      <c r="W36" s="224"/>
      <c r="X36" s="224"/>
      <c r="Y36" s="224"/>
      <c r="Z36" s="13"/>
      <c r="AA36" s="9" t="s">
        <v>131</v>
      </c>
      <c r="AB36" s="9"/>
      <c r="AC36" s="9"/>
      <c r="AD36" s="9"/>
    </row>
    <row r="37" spans="1:30" ht="14" x14ac:dyDescent="0.2">
      <c r="A37" t="s">
        <v>167</v>
      </c>
      <c r="B37" s="228" t="s">
        <v>168</v>
      </c>
      <c r="C37" s="228"/>
      <c r="D37" s="228"/>
      <c r="E37" s="228"/>
      <c r="F37" s="228"/>
      <c r="G37" s="228"/>
      <c r="H37" s="228"/>
      <c r="I37" s="228"/>
      <c r="J37" s="228"/>
      <c r="K37" s="228"/>
      <c r="L37" s="228"/>
      <c r="M37" s="228"/>
      <c r="N37" s="228"/>
      <c r="O37" s="228"/>
      <c r="P37" t="s">
        <v>130</v>
      </c>
      <c r="Q37" s="224" t="str">
        <f>IF(H7="","",Q36*S7)</f>
        <v/>
      </c>
      <c r="R37" s="224"/>
      <c r="S37" s="224"/>
      <c r="T37" s="224"/>
      <c r="U37" s="224"/>
      <c r="V37" s="224"/>
      <c r="W37" s="224"/>
      <c r="X37" s="224"/>
      <c r="Y37" s="224"/>
      <c r="Z37" s="13"/>
      <c r="AA37" s="9" t="s">
        <v>131</v>
      </c>
      <c r="AB37" s="9"/>
      <c r="AC37" s="9"/>
      <c r="AD37" s="9"/>
    </row>
    <row r="38" spans="1:30" ht="9.9" customHeight="1" x14ac:dyDescent="0.2">
      <c r="Q38" s="12"/>
      <c r="R38" s="12"/>
      <c r="S38" s="12"/>
      <c r="T38" s="12"/>
      <c r="U38" s="12"/>
      <c r="V38" s="12"/>
      <c r="W38" s="12"/>
      <c r="X38" s="12"/>
      <c r="Y38" s="12"/>
      <c r="Z38" s="12"/>
    </row>
    <row r="39" spans="1:30" ht="14" x14ac:dyDescent="0.2">
      <c r="A39" s="227" t="s">
        <v>166</v>
      </c>
      <c r="B39" s="227"/>
      <c r="C39" s="227"/>
      <c r="D39" s="227"/>
      <c r="E39" s="227"/>
      <c r="F39" s="227"/>
      <c r="G39" s="227"/>
      <c r="H39" s="227"/>
      <c r="I39" s="227"/>
      <c r="J39" s="227"/>
      <c r="K39" s="227"/>
      <c r="L39" s="227"/>
      <c r="M39" s="227"/>
      <c r="N39" s="227"/>
      <c r="O39" s="227"/>
      <c r="Q39" s="12"/>
      <c r="R39" s="12"/>
      <c r="S39" s="12"/>
      <c r="T39" s="12"/>
      <c r="U39" s="12"/>
      <c r="V39" s="12"/>
      <c r="W39" s="12"/>
      <c r="X39" s="12"/>
      <c r="Y39" s="12"/>
      <c r="Z39" s="12"/>
    </row>
    <row r="40" spans="1:30" ht="14" x14ac:dyDescent="0.2">
      <c r="A40" s="228" t="s">
        <v>133</v>
      </c>
      <c r="B40" s="228"/>
      <c r="C40" s="228"/>
      <c r="D40" s="228"/>
      <c r="E40" s="228"/>
      <c r="F40" s="228"/>
      <c r="G40" s="228"/>
      <c r="H40" s="228"/>
      <c r="I40" s="228"/>
      <c r="J40" s="228"/>
      <c r="K40" s="228"/>
      <c r="L40" s="228"/>
      <c r="M40" s="228"/>
      <c r="N40" s="228"/>
      <c r="O40" s="228"/>
      <c r="P40" s="9" t="s">
        <v>130</v>
      </c>
      <c r="Q40" s="224" t="str">
        <f>Y30</f>
        <v/>
      </c>
      <c r="R40" s="224"/>
      <c r="S40" s="224"/>
      <c r="T40" s="224"/>
      <c r="U40" s="224"/>
      <c r="V40" s="224"/>
      <c r="W40" s="224"/>
      <c r="X40" s="224"/>
      <c r="Y40" s="224"/>
      <c r="Z40" s="13"/>
      <c r="AA40" s="9" t="s">
        <v>131</v>
      </c>
      <c r="AB40" s="9"/>
      <c r="AC40" s="9"/>
      <c r="AD40" s="9"/>
    </row>
    <row r="41" spans="1:30" ht="9.9" customHeight="1" x14ac:dyDescent="0.2">
      <c r="Q41" s="12"/>
      <c r="R41" s="12"/>
      <c r="S41" s="12"/>
      <c r="T41" s="12"/>
      <c r="U41" s="12"/>
      <c r="V41" s="12"/>
      <c r="W41" s="12"/>
      <c r="X41" s="12"/>
      <c r="Y41" s="12"/>
      <c r="Z41" s="12"/>
    </row>
    <row r="42" spans="1:30" ht="14" x14ac:dyDescent="0.2">
      <c r="A42" s="228" t="s">
        <v>160</v>
      </c>
      <c r="B42" s="228"/>
      <c r="C42" s="228"/>
      <c r="D42" s="228"/>
      <c r="E42" s="228"/>
      <c r="F42" s="228"/>
      <c r="G42" s="228"/>
      <c r="H42" s="228"/>
      <c r="I42" s="228"/>
      <c r="J42" s="228"/>
      <c r="K42" s="228"/>
      <c r="L42" s="228"/>
      <c r="M42" s="228"/>
      <c r="N42" s="228"/>
      <c r="O42" s="228"/>
      <c r="P42" s="228"/>
      <c r="Q42" s="228"/>
      <c r="R42" s="228"/>
      <c r="S42" s="228"/>
      <c r="T42" s="228"/>
      <c r="U42" s="228"/>
      <c r="V42" s="228"/>
      <c r="W42" s="228"/>
      <c r="X42" s="12"/>
      <c r="Y42" s="12"/>
      <c r="Z42" s="12"/>
    </row>
    <row r="43" spans="1:30" ht="14" x14ac:dyDescent="0.2">
      <c r="B43" s="228" t="s">
        <v>134</v>
      </c>
      <c r="C43" s="228"/>
      <c r="D43" s="228"/>
      <c r="E43" s="228"/>
      <c r="F43" s="228"/>
      <c r="G43" s="228"/>
      <c r="H43" s="228"/>
      <c r="I43" s="228"/>
      <c r="J43" s="228"/>
      <c r="K43" s="228"/>
      <c r="L43" s="228"/>
      <c r="M43" s="228"/>
      <c r="N43" s="228"/>
      <c r="O43" s="228"/>
      <c r="P43" t="s">
        <v>130</v>
      </c>
      <c r="Q43" s="225">
        <v>10000</v>
      </c>
      <c r="R43" s="225"/>
      <c r="S43" s="226"/>
      <c r="T43" s="226"/>
      <c r="U43" s="226"/>
      <c r="V43" s="226"/>
      <c r="W43" s="226"/>
      <c r="X43" s="226"/>
      <c r="Y43" s="226"/>
      <c r="Z43" s="68"/>
      <c r="AA43" s="9" t="s">
        <v>135</v>
      </c>
      <c r="AB43" s="9"/>
      <c r="AC43" s="9"/>
      <c r="AD43" s="9"/>
    </row>
    <row r="44" spans="1:30" ht="9.9" customHeight="1" x14ac:dyDescent="0.2">
      <c r="Q44" s="12"/>
      <c r="R44" s="12"/>
      <c r="S44" s="12"/>
      <c r="T44" s="12"/>
      <c r="U44" s="12"/>
      <c r="V44" s="12"/>
      <c r="W44" s="12"/>
      <c r="X44" s="12"/>
      <c r="Y44" s="12"/>
      <c r="Z44" s="12"/>
    </row>
    <row r="45" spans="1:30" ht="14" x14ac:dyDescent="0.2">
      <c r="A45" s="229" t="s">
        <v>161</v>
      </c>
      <c r="B45" s="229"/>
      <c r="C45" s="229"/>
      <c r="D45" s="229"/>
      <c r="E45" s="229"/>
      <c r="F45" s="229"/>
      <c r="G45" s="229"/>
      <c r="H45" s="229"/>
      <c r="I45" s="229"/>
      <c r="J45" s="229"/>
      <c r="K45" s="229"/>
      <c r="L45" s="229"/>
      <c r="M45" s="229"/>
      <c r="N45" s="229"/>
      <c r="O45" s="229"/>
      <c r="Q45" s="12"/>
      <c r="R45" s="12"/>
      <c r="S45" s="12"/>
      <c r="T45" s="12"/>
      <c r="U45" s="12"/>
      <c r="V45" s="12"/>
      <c r="W45" s="12"/>
      <c r="X45" s="12"/>
      <c r="Y45" s="12"/>
      <c r="Z45" s="12"/>
    </row>
    <row r="46" spans="1:30" ht="14" x14ac:dyDescent="0.2">
      <c r="B46" s="228" t="s">
        <v>136</v>
      </c>
      <c r="C46" s="228"/>
      <c r="D46" s="228"/>
      <c r="E46" s="228"/>
      <c r="F46" s="228"/>
      <c r="G46" s="228"/>
      <c r="H46" s="228"/>
      <c r="I46" s="228"/>
      <c r="J46" s="228"/>
      <c r="K46" s="228"/>
      <c r="L46" s="228"/>
      <c r="M46" s="228"/>
      <c r="N46" s="228"/>
      <c r="O46" s="228"/>
      <c r="P46" t="s">
        <v>130</v>
      </c>
      <c r="Q46" s="220" t="str">
        <f>IF(Q40="","",Q40/4)</f>
        <v/>
      </c>
      <c r="R46" s="220"/>
      <c r="S46" s="221"/>
      <c r="T46" s="221"/>
      <c r="U46" s="221"/>
      <c r="V46" s="221"/>
      <c r="W46" s="221"/>
      <c r="X46" s="221"/>
      <c r="Y46" s="221"/>
      <c r="Z46" s="67"/>
      <c r="AA46" s="9" t="s">
        <v>131</v>
      </c>
      <c r="AB46" s="9"/>
      <c r="AC46" s="9"/>
      <c r="AD46" s="9"/>
    </row>
    <row r="47" spans="1:30" ht="9.9" customHeight="1" x14ac:dyDescent="0.2">
      <c r="Q47" s="12"/>
      <c r="R47" s="12"/>
      <c r="S47" s="12"/>
      <c r="T47" s="12"/>
      <c r="U47" s="12"/>
      <c r="V47" s="12"/>
      <c r="W47" s="12"/>
      <c r="X47" s="12"/>
      <c r="Y47" s="12"/>
      <c r="Z47" s="12"/>
    </row>
    <row r="48" spans="1:30" ht="14" x14ac:dyDescent="0.2">
      <c r="A48" s="228" t="s">
        <v>162</v>
      </c>
      <c r="B48" s="228"/>
      <c r="C48" s="228"/>
      <c r="D48" s="228"/>
      <c r="E48" s="228"/>
      <c r="F48" s="228"/>
      <c r="G48" s="228"/>
      <c r="H48" s="228"/>
      <c r="I48" s="228"/>
      <c r="J48" s="228"/>
      <c r="K48" s="228"/>
      <c r="L48" s="228"/>
      <c r="M48" s="228"/>
      <c r="N48" s="228"/>
      <c r="O48" s="228"/>
      <c r="Q48" s="12"/>
      <c r="R48" s="12"/>
      <c r="S48" s="12"/>
      <c r="T48" s="12"/>
      <c r="U48" s="12"/>
      <c r="V48" s="12"/>
      <c r="W48" s="12"/>
      <c r="X48" s="12"/>
      <c r="Y48" s="12"/>
      <c r="Z48" s="12"/>
    </row>
    <row r="49" spans="1:30" ht="14" x14ac:dyDescent="0.2">
      <c r="B49" s="228" t="s">
        <v>137</v>
      </c>
      <c r="C49" s="228"/>
      <c r="D49" s="228"/>
      <c r="E49" s="228"/>
      <c r="F49" s="228"/>
      <c r="G49" s="228"/>
      <c r="H49" s="228"/>
      <c r="I49" s="228"/>
      <c r="J49" s="228"/>
      <c r="K49" s="228"/>
      <c r="L49" s="228"/>
      <c r="M49" s="228"/>
      <c r="N49" s="228"/>
      <c r="O49" s="228"/>
      <c r="P49" t="s">
        <v>130</v>
      </c>
      <c r="Q49" s="222">
        <v>50000</v>
      </c>
      <c r="R49" s="222"/>
      <c r="S49" s="223"/>
      <c r="T49" s="223"/>
      <c r="U49" s="223"/>
      <c r="V49" s="223"/>
      <c r="W49" s="223"/>
      <c r="X49" s="223"/>
      <c r="Y49" s="223"/>
      <c r="Z49" s="67"/>
      <c r="AA49" s="9" t="s">
        <v>131</v>
      </c>
      <c r="AB49" s="9"/>
      <c r="AC49" s="9"/>
      <c r="AD49" s="9"/>
    </row>
    <row r="50" spans="1:30" ht="9.9" customHeight="1" x14ac:dyDescent="0.2">
      <c r="Q50" s="12"/>
      <c r="R50" s="12"/>
      <c r="S50" s="12"/>
      <c r="T50" s="12"/>
      <c r="U50" s="12"/>
      <c r="V50" s="12"/>
      <c r="W50" s="12"/>
      <c r="X50" s="12"/>
      <c r="Y50" s="12"/>
      <c r="Z50" s="12"/>
    </row>
    <row r="51" spans="1:30" ht="14" x14ac:dyDescent="0.2">
      <c r="A51" s="227" t="s">
        <v>164</v>
      </c>
      <c r="B51" s="227"/>
      <c r="C51" s="227"/>
      <c r="D51" s="227"/>
      <c r="E51" s="227"/>
      <c r="F51" s="227"/>
      <c r="G51" s="227"/>
      <c r="H51" s="227"/>
      <c r="I51" s="227"/>
      <c r="J51" s="227"/>
      <c r="K51" s="227"/>
      <c r="L51" s="227"/>
      <c r="M51" s="227"/>
      <c r="N51" s="227"/>
      <c r="O51" s="227"/>
      <c r="P51" s="227"/>
      <c r="Q51" s="227"/>
      <c r="R51" s="227"/>
      <c r="S51" s="227"/>
      <c r="T51" s="12"/>
      <c r="U51" s="12"/>
      <c r="V51" s="12"/>
      <c r="W51" s="12"/>
      <c r="X51" s="12"/>
      <c r="Y51" s="12"/>
      <c r="Z51" s="12"/>
    </row>
    <row r="52" spans="1:30" ht="14" x14ac:dyDescent="0.2">
      <c r="B52" s="228" t="s">
        <v>137</v>
      </c>
      <c r="C52" s="228"/>
      <c r="D52" s="228"/>
      <c r="E52" s="228"/>
      <c r="F52" s="228"/>
      <c r="G52" s="228"/>
      <c r="H52" s="228"/>
      <c r="I52" s="228"/>
      <c r="J52" s="228"/>
      <c r="K52" s="228"/>
      <c r="L52" s="228"/>
      <c r="M52" s="228"/>
      <c r="N52" s="228"/>
      <c r="O52" s="228"/>
      <c r="P52" t="s">
        <v>130</v>
      </c>
      <c r="Q52" s="222">
        <v>100000</v>
      </c>
      <c r="R52" s="222"/>
      <c r="S52" s="223"/>
      <c r="T52" s="223"/>
      <c r="U52" s="223"/>
      <c r="V52" s="223"/>
      <c r="W52" s="223"/>
      <c r="X52" s="223"/>
      <c r="Y52" s="223"/>
      <c r="Z52" s="67"/>
      <c r="AA52" s="9" t="s">
        <v>131</v>
      </c>
      <c r="AB52" s="9"/>
      <c r="AC52" s="9"/>
      <c r="AD52" s="9"/>
    </row>
    <row r="53" spans="1:30" ht="9.9" customHeight="1" x14ac:dyDescent="0.2"/>
    <row r="54" spans="1:30" ht="14" x14ac:dyDescent="0.2">
      <c r="A54" s="228" t="s">
        <v>138</v>
      </c>
      <c r="B54" s="228"/>
      <c r="C54" s="228"/>
      <c r="D54" s="228"/>
      <c r="E54" s="228"/>
      <c r="F54" s="228"/>
      <c r="G54" s="228"/>
      <c r="H54" s="228"/>
      <c r="I54" s="228"/>
      <c r="J54" s="228"/>
      <c r="K54" s="228"/>
      <c r="L54" s="228"/>
      <c r="M54" s="228"/>
      <c r="N54" s="228"/>
      <c r="O54" s="228"/>
      <c r="P54" t="s">
        <v>130</v>
      </c>
      <c r="Q54" s="220" t="str">
        <f>IF(H7="","",Q33+Y21*S7+Q40*H7)</f>
        <v/>
      </c>
      <c r="R54" s="220"/>
      <c r="S54" s="221"/>
      <c r="T54" s="221"/>
      <c r="U54" s="221"/>
      <c r="V54" s="221"/>
      <c r="W54" s="221"/>
      <c r="X54" s="221"/>
      <c r="Y54" s="221"/>
      <c r="Z54" s="67"/>
      <c r="AA54" s="9" t="s">
        <v>131</v>
      </c>
      <c r="AB54" s="9"/>
      <c r="AC54" s="9"/>
      <c r="AD54" s="9"/>
    </row>
    <row r="56" spans="1:30" x14ac:dyDescent="0.2">
      <c r="A56" s="227" t="s">
        <v>165</v>
      </c>
      <c r="B56" s="227"/>
      <c r="C56" s="227"/>
      <c r="D56" s="227"/>
      <c r="E56" s="227"/>
      <c r="F56" s="227"/>
      <c r="G56" s="227"/>
      <c r="H56" s="227"/>
      <c r="I56" s="227"/>
      <c r="J56" s="227"/>
      <c r="K56" s="227"/>
      <c r="L56" s="227"/>
      <c r="M56" s="227"/>
      <c r="N56" s="227"/>
      <c r="O56" s="227"/>
      <c r="P56" s="227"/>
      <c r="Q56" s="45"/>
      <c r="R56" s="45"/>
      <c r="S56" s="45"/>
      <c r="T56" s="45"/>
      <c r="U56" s="45"/>
      <c r="V56" s="45"/>
      <c r="W56" s="45"/>
      <c r="X56" s="45"/>
      <c r="Y56" s="45"/>
      <c r="Z56" s="45"/>
      <c r="AA56" s="45"/>
      <c r="AB56" s="45"/>
      <c r="AC56" s="45"/>
      <c r="AD56" s="45"/>
    </row>
    <row r="57" spans="1:30" ht="14" x14ac:dyDescent="0.2">
      <c r="A57" s="45"/>
      <c r="B57" s="229" t="s">
        <v>139</v>
      </c>
      <c r="C57" s="229"/>
      <c r="D57" s="229"/>
      <c r="E57" s="229"/>
      <c r="F57" s="229"/>
      <c r="G57" s="25" t="s">
        <v>140</v>
      </c>
      <c r="H57" s="25"/>
      <c r="I57" s="25"/>
      <c r="J57" s="46"/>
      <c r="K57" s="229" t="s">
        <v>141</v>
      </c>
      <c r="L57" s="229"/>
      <c r="M57" s="229"/>
      <c r="N57" s="229"/>
      <c r="O57" s="229"/>
      <c r="P57" s="45" t="s">
        <v>130</v>
      </c>
      <c r="Q57" s="155" t="str">
        <f>IF(J57="","",J57*1000)</f>
        <v/>
      </c>
      <c r="R57" s="155"/>
      <c r="S57" s="156"/>
      <c r="T57" s="156"/>
      <c r="U57" s="156"/>
      <c r="V57" s="156"/>
      <c r="W57" s="156"/>
      <c r="X57" s="156"/>
      <c r="Y57" s="156"/>
      <c r="Z57" s="47"/>
      <c r="AA57" s="48" t="s">
        <v>131</v>
      </c>
      <c r="AB57" s="48"/>
      <c r="AC57" s="48"/>
      <c r="AD57" s="48"/>
    </row>
  </sheetData>
  <mergeCells count="111">
    <mergeCell ref="A56:P56"/>
    <mergeCell ref="B57:F57"/>
    <mergeCell ref="K57:O57"/>
    <mergeCell ref="A48:O48"/>
    <mergeCell ref="B49:O49"/>
    <mergeCell ref="A51:S51"/>
    <mergeCell ref="B52:O52"/>
    <mergeCell ref="A54:O54"/>
    <mergeCell ref="A40:O40"/>
    <mergeCell ref="A42:W42"/>
    <mergeCell ref="B43:O43"/>
    <mergeCell ref="A45:O45"/>
    <mergeCell ref="B46:O46"/>
    <mergeCell ref="A39:O39"/>
    <mergeCell ref="A32:O32"/>
    <mergeCell ref="A33:O33"/>
    <mergeCell ref="A35:O35"/>
    <mergeCell ref="A36:O36"/>
    <mergeCell ref="B37:O37"/>
    <mergeCell ref="R3:AD3"/>
    <mergeCell ref="Q54:Y54"/>
    <mergeCell ref="Q49:Y49"/>
    <mergeCell ref="Q52:Y52"/>
    <mergeCell ref="Q33:Y33"/>
    <mergeCell ref="Q36:Y36"/>
    <mergeCell ref="Q40:Y40"/>
    <mergeCell ref="Q43:Y43"/>
    <mergeCell ref="Q46:Y46"/>
    <mergeCell ref="Q37:Y37"/>
    <mergeCell ref="Y30:AD30"/>
    <mergeCell ref="A28:X28"/>
    <mergeCell ref="Y28:AD28"/>
    <mergeCell ref="A29:X29"/>
    <mergeCell ref="Y29:AD29"/>
    <mergeCell ref="Q26:S26"/>
    <mergeCell ref="Y25:AD25"/>
    <mergeCell ref="A27:G27"/>
    <mergeCell ref="H27:X27"/>
    <mergeCell ref="Y27:AD27"/>
    <mergeCell ref="A26:G26"/>
    <mergeCell ref="Y26:AD26"/>
    <mergeCell ref="U25:W25"/>
    <mergeCell ref="U26:W26"/>
    <mergeCell ref="A30:U30"/>
    <mergeCell ref="I25:L25"/>
    <mergeCell ref="A23:G23"/>
    <mergeCell ref="H23:X23"/>
    <mergeCell ref="Y23:AD23"/>
    <mergeCell ref="A24:G24"/>
    <mergeCell ref="Y24:AD24"/>
    <mergeCell ref="U24:W24"/>
    <mergeCell ref="Q24:S24"/>
    <mergeCell ref="H24:P24"/>
    <mergeCell ref="M25:P25"/>
    <mergeCell ref="M26:P26"/>
    <mergeCell ref="I26:L26"/>
    <mergeCell ref="V30:X30"/>
    <mergeCell ref="Q25:S25"/>
    <mergeCell ref="A25:G25"/>
    <mergeCell ref="Y19:AD19"/>
    <mergeCell ref="V21:X21"/>
    <mergeCell ref="Y20:AD20"/>
    <mergeCell ref="Y16:AD16"/>
    <mergeCell ref="Y13:AD13"/>
    <mergeCell ref="Y14:AD14"/>
    <mergeCell ref="Y15:AD15"/>
    <mergeCell ref="A13:G13"/>
    <mergeCell ref="A14:G14"/>
    <mergeCell ref="A21:U21"/>
    <mergeCell ref="A19:G19"/>
    <mergeCell ref="H19:X19"/>
    <mergeCell ref="O5:V5"/>
    <mergeCell ref="A7:G7"/>
    <mergeCell ref="Y9:AD9"/>
    <mergeCell ref="H9:X9"/>
    <mergeCell ref="N1:P1"/>
    <mergeCell ref="A4:AD4"/>
    <mergeCell ref="Q1:AD1"/>
    <mergeCell ref="N2:P3"/>
    <mergeCell ref="A5:G5"/>
    <mergeCell ref="H5:N5"/>
    <mergeCell ref="W5:AD5"/>
    <mergeCell ref="V2:AD2"/>
    <mergeCell ref="R2:T2"/>
    <mergeCell ref="I7:N7"/>
    <mergeCell ref="T7:AD7"/>
    <mergeCell ref="O7:R7"/>
    <mergeCell ref="A6:G6"/>
    <mergeCell ref="H6:AD6"/>
    <mergeCell ref="A11:X11"/>
    <mergeCell ref="Y10:AD10"/>
    <mergeCell ref="Y11:AD11"/>
    <mergeCell ref="A10:G10"/>
    <mergeCell ref="H10:X10"/>
    <mergeCell ref="A9:G9"/>
    <mergeCell ref="Q57:Y57"/>
    <mergeCell ref="Y12:AD12"/>
    <mergeCell ref="A17:U17"/>
    <mergeCell ref="H20:X20"/>
    <mergeCell ref="A20:G20"/>
    <mergeCell ref="H12:X12"/>
    <mergeCell ref="H14:X14"/>
    <mergeCell ref="A16:X16"/>
    <mergeCell ref="A15:X15"/>
    <mergeCell ref="H13:O13"/>
    <mergeCell ref="Q13:X13"/>
    <mergeCell ref="A12:G12"/>
    <mergeCell ref="Y17:AD17"/>
    <mergeCell ref="Y18:AD18"/>
    <mergeCell ref="V17:X17"/>
    <mergeCell ref="Y21:AD21"/>
  </mergeCells>
  <phoneticPr fontId="2"/>
  <dataValidations count="2">
    <dataValidation type="list" allowBlank="1" showInputMessage="1" showErrorMessage="1" sqref="H25:H26">
      <formula1>$AF$25:$AF$26</formula1>
    </dataValidation>
    <dataValidation type="list" allowBlank="1" showInputMessage="1" showErrorMessage="1" sqref="Q2:Q3 U2">
      <formula1>$AF$3:$AF$4</formula1>
    </dataValidation>
  </dataValidations>
  <pageMargins left="0.7" right="0.7" top="0.75" bottom="0.75" header="0.3" footer="0.3"/>
  <pageSetup paperSize="9" scale="8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使い方と注意事項</vt:lpstr>
      <vt:lpstr>YC書式530_研究経費ポイント算出表</vt:lpstr>
      <vt:lpstr>YC書式532_経費内訳書</vt:lpstr>
      <vt:lpstr>YC書式530_研究経費ポイント算出表!Print_Area</vt:lpstr>
      <vt:lpstr>YC書式532_経費内訳書!Print_Area</vt:lpstr>
    </vt:vector>
  </TitlesOfParts>
  <Manager/>
  <Company>Quintiles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q796465</dc:creator>
  <cp:keywords/>
  <dc:description/>
  <cp:lastModifiedBy>YANAGIDA</cp:lastModifiedBy>
  <cp:revision/>
  <dcterms:created xsi:type="dcterms:W3CDTF">2015-07-23T02:45:46Z</dcterms:created>
  <dcterms:modified xsi:type="dcterms:W3CDTF">2023-10-31T06:18:10Z</dcterms:modified>
  <cp:category/>
  <cp:contentStatus/>
</cp:coreProperties>
</file>