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事務局07\Desktop\"/>
    </mc:Choice>
  </mc:AlternateContent>
  <bookViews>
    <workbookView xWindow="0" yWindow="0" windowWidth="19200" windowHeight="6255" tabRatio="760" activeTab="1"/>
  </bookViews>
  <sheets>
    <sheet name="使い方と注意事項" sheetId="13" r:id="rId1"/>
    <sheet name="治費書式1-1_治験研究経費ポイント算出表" sheetId="11" r:id="rId2"/>
    <sheet name="治費書式1-2_治験薬管理経費　ポイント算出表" sheetId="12" r:id="rId3"/>
    <sheet name="治費書式1-3_経費内訳書" sheetId="8" r:id="rId4"/>
  </sheets>
  <definedNames>
    <definedName name="_xlnm.Print_Area" localSheetId="1">'治費書式1-1_治験研究経費ポイント算出表'!$A$1:$AD$38</definedName>
    <definedName name="_xlnm.Print_Area" localSheetId="2">'治費書式1-2_治験薬管理経費　ポイント算出表'!$A$1:$AD$32</definedName>
    <definedName name="_xlnm.Print_Area" localSheetId="3">'治費書式1-3_経費内訳書'!$A$1:$AD$58</definedName>
  </definedNames>
  <calcPr calcId="162913"/>
</workbook>
</file>

<file path=xl/calcChain.xml><?xml version="1.0" encoding="utf-8"?>
<calcChain xmlns="http://schemas.openxmlformats.org/spreadsheetml/2006/main">
  <c r="Q1" i="11" l="1"/>
  <c r="U2" i="12" l="1"/>
  <c r="U3" i="12"/>
  <c r="Z3" i="12"/>
  <c r="Q3" i="12"/>
  <c r="Q2" i="12"/>
  <c r="Z3" i="11"/>
  <c r="U3" i="11"/>
  <c r="U2" i="11"/>
  <c r="Q3" i="11"/>
  <c r="Q2" i="11"/>
  <c r="AD30" i="11"/>
  <c r="Y26" i="8" l="1"/>
  <c r="Y27" i="8"/>
  <c r="Q58" i="8" l="1"/>
  <c r="Y14" i="8" l="1"/>
  <c r="Q1" i="12" l="1"/>
  <c r="AD18" i="12" l="1"/>
  <c r="AD22" i="11"/>
  <c r="W21" i="11"/>
  <c r="I17" i="12" l="1"/>
  <c r="AD23" i="11" l="1"/>
  <c r="AD30" i="12" l="1"/>
  <c r="AD34" i="11"/>
  <c r="Y22" i="8" l="1"/>
  <c r="Q37" i="8" s="1"/>
  <c r="Q38" i="8" s="1"/>
  <c r="Y11" i="8"/>
  <c r="Y12" i="8" s="1"/>
  <c r="AD31" i="12" l="1"/>
  <c r="AD29" i="12"/>
  <c r="AD28" i="12"/>
  <c r="AD27" i="12"/>
  <c r="AD26" i="12"/>
  <c r="AD25" i="12"/>
  <c r="AD24" i="12"/>
  <c r="AD23" i="12"/>
  <c r="AD22" i="12"/>
  <c r="AD21" i="12"/>
  <c r="AD20" i="12"/>
  <c r="W19" i="12"/>
  <c r="O19" i="12"/>
  <c r="I19" i="12"/>
  <c r="W17" i="12"/>
  <c r="O17" i="12"/>
  <c r="AD16" i="12"/>
  <c r="AD15" i="12"/>
  <c r="AD14" i="12"/>
  <c r="H7" i="12"/>
  <c r="V6" i="12"/>
  <c r="H6" i="12"/>
  <c r="AD36" i="11"/>
  <c r="AD37" i="11"/>
  <c r="AD35" i="11"/>
  <c r="AD33" i="11"/>
  <c r="AD32" i="11"/>
  <c r="AD31" i="11"/>
  <c r="AD29" i="11"/>
  <c r="AD28" i="11"/>
  <c r="AD27" i="11"/>
  <c r="AD26" i="11"/>
  <c r="W25" i="11"/>
  <c r="O25" i="11"/>
  <c r="I25" i="11"/>
  <c r="AD24" i="11"/>
  <c r="O21" i="11"/>
  <c r="I21" i="11"/>
  <c r="AD20" i="11"/>
  <c r="AD19" i="11"/>
  <c r="AD18" i="11"/>
  <c r="AD17" i="11"/>
  <c r="AD16" i="11"/>
  <c r="AD15" i="11"/>
  <c r="AD14" i="11"/>
  <c r="AD13" i="11"/>
  <c r="AD12" i="11"/>
  <c r="H7" i="11"/>
  <c r="W6" i="11"/>
  <c r="H6" i="11"/>
  <c r="N38" i="11" l="1"/>
  <c r="Q25" i="8" s="1"/>
  <c r="Q26" i="8" s="1"/>
  <c r="AD17" i="12"/>
  <c r="AD25" i="11"/>
  <c r="AD21" i="11"/>
  <c r="AD19" i="12"/>
  <c r="AD32" i="12" l="1"/>
  <c r="P14" i="8" s="1"/>
  <c r="AD38" i="11"/>
  <c r="Y15" i="8" l="1"/>
  <c r="Y16" i="8" s="1"/>
  <c r="Y17" i="8" s="1"/>
  <c r="Y18" i="8" s="1"/>
  <c r="Q34" i="8" s="1"/>
  <c r="Y25" i="8"/>
  <c r="Q27" i="8" l="1"/>
  <c r="Y28" i="8" l="1"/>
  <c r="Y30" i="8" s="1"/>
  <c r="Y29" i="8" l="1"/>
  <c r="Y31" i="8" s="1"/>
  <c r="Q41" i="8" s="1"/>
  <c r="Q55" i="8" s="1"/>
</calcChain>
</file>

<file path=xl/sharedStrings.xml><?xml version="1.0" encoding="utf-8"?>
<sst xmlns="http://schemas.openxmlformats.org/spreadsheetml/2006/main" count="404" uniqueCount="306">
  <si>
    <t>研究課題名</t>
  </si>
  <si>
    <t>円</t>
    <rPh sb="0" eb="1">
      <t>エン</t>
    </rPh>
    <phoneticPr fontId="2"/>
  </si>
  <si>
    <t>デザイン</t>
  </si>
  <si>
    <t>ウエイト</t>
    <phoneticPr fontId="5"/>
  </si>
  <si>
    <t>ポイント</t>
    <phoneticPr fontId="5"/>
  </si>
  <si>
    <t>Ⅰ</t>
    <phoneticPr fontId="5"/>
  </si>
  <si>
    <t>Ⅱ</t>
    <phoneticPr fontId="5"/>
  </si>
  <si>
    <t>Ⅲ</t>
    <phoneticPr fontId="5"/>
  </si>
  <si>
    <t>ポイント数</t>
    <rPh sb="4" eb="5">
      <t>スウ</t>
    </rPh>
    <phoneticPr fontId="5"/>
  </si>
  <si>
    <t>A</t>
    <phoneticPr fontId="5"/>
  </si>
  <si>
    <t>B</t>
    <phoneticPr fontId="5"/>
  </si>
  <si>
    <t xml:space="preserve">  </t>
  </si>
  <si>
    <t>C</t>
    <phoneticPr fontId="5"/>
  </si>
  <si>
    <t>D</t>
    <phoneticPr fontId="5"/>
  </si>
  <si>
    <t>E</t>
    <phoneticPr fontId="5"/>
  </si>
  <si>
    <t>J</t>
    <phoneticPr fontId="5"/>
  </si>
  <si>
    <t>K</t>
    <phoneticPr fontId="5"/>
  </si>
  <si>
    <t>M</t>
    <phoneticPr fontId="5"/>
  </si>
  <si>
    <t>生検回数</t>
    <phoneticPr fontId="5"/>
  </si>
  <si>
    <t>相の種類</t>
    <phoneticPr fontId="5"/>
  </si>
  <si>
    <t>要素</t>
    <rPh sb="0" eb="2">
      <t>ヨウソ</t>
    </rPh>
    <phoneticPr fontId="5"/>
  </si>
  <si>
    <t>被験者の選出
（適格＋除外基準数）</t>
    <phoneticPr fontId="5"/>
  </si>
  <si>
    <t>侵襲的機能検査及び
画像診断回数</t>
    <phoneticPr fontId="5"/>
  </si>
  <si>
    <t>特殊検査のための
検体採取回数</t>
    <phoneticPr fontId="5"/>
  </si>
  <si>
    <t>承認申請に使用される
文書等の作成</t>
    <phoneticPr fontId="5"/>
  </si>
  <si>
    <t>（ウエイト×</t>
    <phoneticPr fontId="5"/>
  </si>
  <si>
    <t>）</t>
    <phoneticPr fontId="2"/>
  </si>
  <si>
    <t>回)</t>
    <phoneticPr fontId="2"/>
  </si>
  <si>
    <t>×回数(</t>
    <phoneticPr fontId="2"/>
  </si>
  <si>
    <t>整理番号</t>
    <rPh sb="0" eb="2">
      <t>セイリ</t>
    </rPh>
    <rPh sb="2" eb="4">
      <t>バンゴウ</t>
    </rPh>
    <phoneticPr fontId="2"/>
  </si>
  <si>
    <t>治験薬の剤型</t>
  </si>
  <si>
    <t>投与期間</t>
  </si>
  <si>
    <t>調剤及び出庫回数</t>
  </si>
  <si>
    <t>保存状況</t>
  </si>
  <si>
    <t>特殊説明文書等の添付</t>
  </si>
  <si>
    <t>被験薬の化学名
又は識別記号</t>
    <phoneticPr fontId="2"/>
  </si>
  <si>
    <t>実施計画書番号</t>
    <phoneticPr fontId="2"/>
  </si>
  <si>
    <t>治験薬の種目
（予定を含む）</t>
    <phoneticPr fontId="2"/>
  </si>
  <si>
    <t>（ウエイト×</t>
    <phoneticPr fontId="2"/>
  </si>
  <si>
    <t>×</t>
    <phoneticPr fontId="2"/>
  </si>
  <si>
    <t>単回</t>
    <phoneticPr fontId="2"/>
  </si>
  <si>
    <t>オープン</t>
    <phoneticPr fontId="2"/>
  </si>
  <si>
    <t>内服</t>
    <phoneticPr fontId="2"/>
  </si>
  <si>
    <t>外用</t>
    <phoneticPr fontId="2"/>
  </si>
  <si>
    <t>注射</t>
    <phoneticPr fontId="2"/>
  </si>
  <si>
    <t>二重盲検</t>
    <phoneticPr fontId="2"/>
  </si>
  <si>
    <t>単盲検</t>
    <phoneticPr fontId="2"/>
  </si>
  <si>
    <t xml:space="preserve">４週間以内  </t>
    <phoneticPr fontId="2"/>
  </si>
  <si>
    <t xml:space="preserve">５～２４週  </t>
    <phoneticPr fontId="2"/>
  </si>
  <si>
    <t>有</t>
    <phoneticPr fontId="2"/>
  </si>
  <si>
    <t>２名以下</t>
    <phoneticPr fontId="2"/>
  </si>
  <si>
    <t>６名以上</t>
    <phoneticPr fontId="2"/>
  </si>
  <si>
    <t>３～５名</t>
    <phoneticPr fontId="2"/>
  </si>
  <si>
    <t>合計ポイント数</t>
    <phoneticPr fontId="2"/>
  </si>
  <si>
    <t>軽症</t>
    <phoneticPr fontId="2"/>
  </si>
  <si>
    <t>中等度</t>
    <phoneticPr fontId="2"/>
  </si>
  <si>
    <t>重症・重篤</t>
    <phoneticPr fontId="5"/>
  </si>
  <si>
    <t>外来</t>
    <phoneticPr fontId="2"/>
  </si>
  <si>
    <t>入院</t>
    <phoneticPr fontId="2"/>
  </si>
  <si>
    <t>他の適応に
国内で承認</t>
    <phoneticPr fontId="2"/>
  </si>
  <si>
    <t>同一適応に
欧米で承認</t>
    <phoneticPr fontId="2"/>
  </si>
  <si>
    <t>未承認</t>
    <phoneticPr fontId="2"/>
  </si>
  <si>
    <t>単盲検</t>
    <phoneticPr fontId="2"/>
  </si>
  <si>
    <t>内用・外用</t>
    <phoneticPr fontId="2"/>
  </si>
  <si>
    <t>皮下・筋注</t>
    <phoneticPr fontId="2"/>
  </si>
  <si>
    <t>静注・特殊</t>
    <phoneticPr fontId="5"/>
  </si>
  <si>
    <t>４週間以内</t>
    <phoneticPr fontId="2"/>
  </si>
  <si>
    <t>５～２４週</t>
    <phoneticPr fontId="2"/>
  </si>
  <si>
    <t>成人</t>
    <phoneticPr fontId="2"/>
  </si>
  <si>
    <t>乳児、新生児</t>
    <phoneticPr fontId="2"/>
  </si>
  <si>
    <t>１９以下</t>
    <phoneticPr fontId="2"/>
  </si>
  <si>
    <t>２０～２９</t>
    <phoneticPr fontId="2"/>
  </si>
  <si>
    <t>３０以上</t>
    <phoneticPr fontId="2"/>
  </si>
  <si>
    <t>４以下</t>
    <phoneticPr fontId="2"/>
  </si>
  <si>
    <t>５～９</t>
    <phoneticPr fontId="2"/>
  </si>
  <si>
    <t>４９以下</t>
    <phoneticPr fontId="5"/>
  </si>
  <si>
    <t>５０～９９</t>
    <phoneticPr fontId="2"/>
  </si>
  <si>
    <t>１００以上</t>
    <phoneticPr fontId="2"/>
  </si>
  <si>
    <t>Ⅱ相・Ⅲ相</t>
    <rPh sb="4" eb="5">
      <t>ソウ</t>
    </rPh>
    <phoneticPr fontId="5"/>
  </si>
  <si>
    <t>合計ポイント数</t>
    <phoneticPr fontId="2"/>
  </si>
  <si>
    <t>研究課題名</t>
    <phoneticPr fontId="2"/>
  </si>
  <si>
    <t>対象疾患の重症度</t>
    <phoneticPr fontId="2"/>
  </si>
  <si>
    <t>入院・外来の別</t>
    <phoneticPr fontId="2"/>
  </si>
  <si>
    <t>治験薬製造承認の状況</t>
    <phoneticPr fontId="2"/>
  </si>
  <si>
    <t>デザイン</t>
    <phoneticPr fontId="2"/>
  </si>
  <si>
    <t>プラセボの使用</t>
    <phoneticPr fontId="5"/>
  </si>
  <si>
    <t>治験薬の投与経路</t>
    <phoneticPr fontId="5"/>
  </si>
  <si>
    <t>治験薬の投与期間</t>
    <phoneticPr fontId="5"/>
  </si>
  <si>
    <t>被験者層</t>
    <phoneticPr fontId="5"/>
  </si>
  <si>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</si>
  <si>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</si>
  <si>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</si>
  <si>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調製の有無</t>
    <phoneticPr fontId="2"/>
  </si>
  <si>
    <t>E</t>
    <phoneticPr fontId="2"/>
  </si>
  <si>
    <t>F</t>
    <phoneticPr fontId="5"/>
  </si>
  <si>
    <t>L</t>
    <phoneticPr fontId="5"/>
  </si>
  <si>
    <t>N</t>
    <phoneticPr fontId="5"/>
  </si>
  <si>
    <t>区分</t>
    <rPh sb="0" eb="2">
      <t>クブン</t>
    </rPh>
    <phoneticPr fontId="2"/>
  </si>
  <si>
    <t>治験研究経費ポイント算出表</t>
    <rPh sb="0" eb="2">
      <t>チケン</t>
    </rPh>
    <phoneticPr fontId="5"/>
  </si>
  <si>
    <t>個々の治験について、要素ごとに該当するポイントを求め、そのポイントを合計したものをその治験のポイント数とする。</t>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</si>
  <si>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</si>
  <si>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</si>
  <si>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併用薬の使用</t>
    <phoneticPr fontId="2"/>
  </si>
  <si>
    <t>同効薬でも
不変使用可</t>
    <phoneticPr fontId="2"/>
  </si>
  <si>
    <t>同効薬のみ禁止</t>
    <phoneticPr fontId="2"/>
  </si>
  <si>
    <t>全面禁止</t>
    <phoneticPr fontId="2"/>
  </si>
  <si>
    <t>臨床症状観察項目数</t>
    <phoneticPr fontId="2"/>
  </si>
  <si>
    <t>１０以上</t>
    <rPh sb="2" eb="4">
      <t>イジョウ</t>
    </rPh>
    <phoneticPr fontId="2"/>
  </si>
  <si>
    <t>一般的検査＋
非侵襲的機能検査及び
画像診断項目数</t>
    <rPh sb="24" eb="25">
      <t>スウ</t>
    </rPh>
    <phoneticPr fontId="5"/>
  </si>
  <si>
    <t>G</t>
    <phoneticPr fontId="2"/>
  </si>
  <si>
    <t>H</t>
    <phoneticPr fontId="2"/>
  </si>
  <si>
    <t>I</t>
    <phoneticPr fontId="5"/>
  </si>
  <si>
    <t>O</t>
    <phoneticPr fontId="2"/>
  </si>
  <si>
    <t>Ⅰ相</t>
    <phoneticPr fontId="2"/>
  </si>
  <si>
    <t>経過観察回数
(Visit回数)</t>
    <rPh sb="13" eb="15">
      <t>カイスウ</t>
    </rPh>
    <phoneticPr fontId="5"/>
  </si>
  <si>
    <t>31～50枚</t>
    <rPh sb="5" eb="6">
      <t>マイ</t>
    </rPh>
    <phoneticPr fontId="2"/>
  </si>
  <si>
    <t>51枚以上</t>
    <rPh sb="2" eb="3">
      <t>マイ</t>
    </rPh>
    <rPh sb="3" eb="5">
      <t>イジョウ</t>
    </rPh>
    <phoneticPr fontId="2"/>
  </si>
  <si>
    <t>１０～１２※</t>
    <phoneticPr fontId="2"/>
  </si>
  <si>
    <t>個々の治験について、要素ごとに該当するポイントを求め、そのポイントを合計したものをその治験のポイント数とする。</t>
    <rPh sb="43" eb="45">
      <t>チケン</t>
    </rPh>
    <phoneticPr fontId="2"/>
  </si>
  <si>
    <t>６～１２回※</t>
    <phoneticPr fontId="2"/>
  </si>
  <si>
    <t>使用済み容器の回収</t>
    <rPh sb="0" eb="2">
      <t>シヨウ</t>
    </rPh>
    <rPh sb="2" eb="3">
      <t>ズ</t>
    </rPh>
    <rPh sb="4" eb="6">
      <t>ヨウキ</t>
    </rPh>
    <rPh sb="7" eb="9">
      <t>カイシュウ</t>
    </rPh>
    <phoneticPr fontId="2"/>
  </si>
  <si>
    <t>担当医のチェック</t>
    <rPh sb="0" eb="2">
      <t>タントウ</t>
    </rPh>
    <phoneticPr fontId="2"/>
  </si>
  <si>
    <t>治験薬規格数</t>
    <phoneticPr fontId="2"/>
  </si>
  <si>
    <t>治験期間（1か月単位）</t>
    <rPh sb="2" eb="4">
      <t>キカン</t>
    </rPh>
    <rPh sb="7" eb="8">
      <t>ゲツ</t>
    </rPh>
    <rPh sb="8" eb="10">
      <t>タンイ</t>
    </rPh>
    <phoneticPr fontId="2"/>
  </si>
  <si>
    <t>ヶ月</t>
    <rPh sb="1" eb="2">
      <t>ゲツ</t>
    </rPh>
    <phoneticPr fontId="2"/>
  </si>
  <si>
    <t>×月数（治験薬の保存・管理)：</t>
    <rPh sb="1" eb="2">
      <t>ツキ</t>
    </rPh>
    <rPh sb="4" eb="7">
      <t>チケンヤク</t>
    </rPh>
    <rPh sb="8" eb="10">
      <t>ホゾン</t>
    </rPh>
    <rPh sb="11" eb="13">
      <t>カンリ</t>
    </rPh>
    <phoneticPr fontId="2"/>
  </si>
  <si>
    <t>２～５回</t>
    <phoneticPr fontId="2"/>
  </si>
  <si>
    <t>３以上</t>
    <rPh sb="1" eb="3">
      <t>イジョウ</t>
    </rPh>
    <phoneticPr fontId="2"/>
  </si>
  <si>
    <t>２</t>
    <phoneticPr fontId="2"/>
  </si>
  <si>
    <t>治験に必要な経費内訳書</t>
    <rPh sb="0" eb="2">
      <t>チケン</t>
    </rPh>
    <rPh sb="3" eb="5">
      <t>ヒツヨウ</t>
    </rPh>
    <rPh sb="6" eb="8">
      <t>ケイヒ</t>
    </rPh>
    <rPh sb="8" eb="11">
      <t>ウチワケショ</t>
    </rPh>
    <phoneticPr fontId="5"/>
  </si>
  <si>
    <t>目標とする被験者数</t>
    <rPh sb="0" eb="2">
      <t>モクヒョウ</t>
    </rPh>
    <rPh sb="5" eb="8">
      <t>ヒケンシャ</t>
    </rPh>
    <rPh sb="8" eb="9">
      <t>スウ</t>
    </rPh>
    <phoneticPr fontId="2"/>
  </si>
  <si>
    <t>内訳</t>
    <rPh sb="0" eb="2">
      <t>ウチワケ</t>
    </rPh>
    <phoneticPr fontId="2"/>
  </si>
  <si>
    <t>契約単位</t>
    <rPh sb="0" eb="2">
      <t>ケイヤク</t>
    </rPh>
    <rPh sb="2" eb="4">
      <t>タンイ</t>
    </rPh>
    <phoneticPr fontId="2"/>
  </si>
  <si>
    <t>（１）事前準備費</t>
    <rPh sb="3" eb="5">
      <t>ジゼン</t>
    </rPh>
    <rPh sb="5" eb="7">
      <t>ジュンビ</t>
    </rPh>
    <rPh sb="7" eb="8">
      <t>ヒ</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</si>
  <si>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</si>
  <si>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治験実施準備に必要な費用</t>
    <rPh sb="0" eb="2">
      <t>チケン</t>
    </rPh>
    <rPh sb="2" eb="4">
      <t>ジッシ</t>
    </rPh>
    <rPh sb="4" eb="6">
      <t>ジュンビ</t>
    </rPh>
    <rPh sb="7" eb="9">
      <t>ヒツヨウ</t>
    </rPh>
    <rPh sb="10" eb="12">
      <t>ヒヨウ</t>
    </rPh>
    <phoneticPr fontId="2"/>
  </si>
  <si>
    <t>予定症例数×１０，０００円</t>
    <rPh sb="0" eb="2">
      <t>ヨテイ</t>
    </rPh>
    <rPh sb="2" eb="4">
      <t>ショウレイ</t>
    </rPh>
    <rPh sb="4" eb="5">
      <t>スウ</t>
    </rPh>
    <rPh sb="12" eb="13">
      <t>エン</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</si>
  <si>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</si>
  <si>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</si>
  <si>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</si>
  <si>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</si>
  <si>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治験事務局の運営に必要な費用（４０，０００円／１ヶ月が初回IRB開催月より発生する</t>
    <rPh sb="0" eb="2">
      <t>チケン</t>
    </rPh>
    <rPh sb="2" eb="5">
      <t>ジムキョク</t>
    </rPh>
    <rPh sb="6" eb="8">
      <t>ウンエイ</t>
    </rPh>
    <rPh sb="9" eb="11">
      <t>ヒツヨウ</t>
    </rPh>
    <rPh sb="12" eb="14">
      <t>ヒヨウ</t>
    </rPh>
    <rPh sb="21" eb="22">
      <t>エン</t>
    </rPh>
    <rPh sb="25" eb="26">
      <t>ゲツ</t>
    </rPh>
    <rPh sb="27" eb="29">
      <t>ショカイ</t>
    </rPh>
    <rPh sb="32" eb="34">
      <t>カイサイ</t>
    </rPh>
    <rPh sb="34" eb="35">
      <t>ヅキ</t>
    </rPh>
    <rPh sb="37" eb="39">
      <t>ハッセイ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</si>
  <si>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</si>
  <si>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</si>
  <si>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</si>
  <si>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</si>
  <si>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</si>
  <si>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</si>
  <si>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（ア）契約単位合計</t>
    <rPh sb="3" eb="5">
      <t>ケイヤク</t>
    </rPh>
    <rPh sb="5" eb="7">
      <t>タンイ</t>
    </rPh>
    <rPh sb="7" eb="9">
      <t>ゴウケイ</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</si>
  <si>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</si>
  <si>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（イ）運営単位合計（１ヶ月当たり）</t>
    <rPh sb="3" eb="5">
      <t>ウンエイ</t>
    </rPh>
    <rPh sb="5" eb="7">
      <t>タンイ</t>
    </rPh>
    <rPh sb="7" eb="9">
      <t>ゴウケイ</t>
    </rPh>
    <rPh sb="12" eb="13">
      <t>ゲツ</t>
    </rPh>
    <rPh sb="13" eb="14">
      <t>ア</t>
    </rPh>
    <phoneticPr fontId="2"/>
  </si>
  <si>
    <t>３　実施時金額（症例数にかかる経費／１症例当たり）</t>
    <rPh sb="2" eb="4">
      <t>ジッシ</t>
    </rPh>
    <rPh sb="4" eb="5">
      <t>ジ</t>
    </rPh>
    <rPh sb="5" eb="7">
      <t>キンガク</t>
    </rPh>
    <rPh sb="8" eb="10">
      <t>ショウレイ</t>
    </rPh>
    <rPh sb="10" eb="11">
      <t>スウ</t>
    </rPh>
    <rPh sb="15" eb="17">
      <t>ケイヒ</t>
    </rPh>
    <rPh sb="19" eb="21">
      <t>ショウレイ</t>
    </rPh>
    <rPh sb="21" eb="22">
      <t>ア</t>
    </rPh>
    <phoneticPr fontId="2"/>
  </si>
  <si>
    <t>（ウ）症例単位合計</t>
    <rPh sb="3" eb="5">
      <t>ショウレイ</t>
    </rPh>
    <rPh sb="5" eb="7">
      <t>タンイ</t>
    </rPh>
    <rPh sb="7" eb="9">
      <t>ゴウケイ</t>
    </rPh>
    <phoneticPr fontId="2"/>
  </si>
  <si>
    <t>４　被験者負担軽減費（治験参加に伴う被験者の負担を軽減する為の費用／１来院当たり）</t>
    <rPh sb="2" eb="5">
      <t>ヒケンシャ</t>
    </rPh>
    <rPh sb="5" eb="7">
      <t>フタン</t>
    </rPh>
    <rPh sb="7" eb="9">
      <t>ケイゲン</t>
    </rPh>
    <rPh sb="9" eb="10">
      <t>ヒ</t>
    </rPh>
    <rPh sb="11" eb="13">
      <t>チケン</t>
    </rPh>
    <rPh sb="13" eb="15">
      <t>サンカ</t>
    </rPh>
    <rPh sb="16" eb="17">
      <t>トモナ</t>
    </rPh>
    <rPh sb="18" eb="21">
      <t>ヒケンシャ</t>
    </rPh>
    <rPh sb="22" eb="24">
      <t>フタン</t>
    </rPh>
    <rPh sb="25" eb="27">
      <t>ケイゲン</t>
    </rPh>
    <rPh sb="29" eb="30">
      <t>タメ</t>
    </rPh>
    <rPh sb="31" eb="33">
      <t>ヒヨウ</t>
    </rPh>
    <rPh sb="35" eb="37">
      <t>ライイン</t>
    </rPh>
    <rPh sb="37" eb="38">
      <t>ア</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</si>
  <si>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</si>
  <si>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６　監査対応費（依頼者の監査にかかる経費／１回当たり）</t>
    <rPh sb="2" eb="4">
      <t>カンサ</t>
    </rPh>
    <rPh sb="4" eb="6">
      <t>タイオウ</t>
    </rPh>
    <rPh sb="6" eb="7">
      <t>ヒ</t>
    </rPh>
    <rPh sb="8" eb="11">
      <t>イライシャ</t>
    </rPh>
    <rPh sb="12" eb="14">
      <t>カンサ</t>
    </rPh>
    <rPh sb="18" eb="20">
      <t>ケイヒ</t>
    </rPh>
    <rPh sb="22" eb="23">
      <t>カイ</t>
    </rPh>
    <rPh sb="23" eb="24">
      <t>ア</t>
    </rPh>
    <phoneticPr fontId="2"/>
  </si>
  <si>
    <t>・実施時金額</t>
    <rPh sb="1" eb="3">
      <t>ジッシ</t>
    </rPh>
    <rPh sb="3" eb="4">
      <t>ジ</t>
    </rPh>
    <rPh sb="4" eb="6">
      <t>キンガク</t>
    </rPh>
    <phoneticPr fontId="2"/>
  </si>
  <si>
    <t>７　ＧＣＰ適合性調査対応費（当局の査察にかかる経費／１回当たり）</t>
    <rPh sb="5" eb="8">
      <t>テキゴウセイ</t>
    </rPh>
    <rPh sb="8" eb="10">
      <t>チョウサ</t>
    </rPh>
    <rPh sb="10" eb="12">
      <t>タイオウ</t>
    </rPh>
    <rPh sb="12" eb="13">
      <t>ヒ</t>
    </rPh>
    <rPh sb="14" eb="16">
      <t>トウキョク</t>
    </rPh>
    <rPh sb="17" eb="19">
      <t>ササツ</t>
    </rPh>
    <rPh sb="23" eb="25">
      <t>ケイヒ</t>
    </rPh>
    <rPh sb="27" eb="28">
      <t>カイ</t>
    </rPh>
    <rPh sb="28" eb="29">
      <t>ア</t>
    </rPh>
    <phoneticPr fontId="2"/>
  </si>
  <si>
    <t>＝</t>
    <phoneticPr fontId="2"/>
  </si>
  <si>
    <t>円（消費税別）</t>
    <rPh sb="0" eb="1">
      <t>エン</t>
    </rPh>
    <rPh sb="2" eb="5">
      <t>ショウヒゼイ</t>
    </rPh>
    <rPh sb="5" eb="6">
      <t>ベツ</t>
    </rPh>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</si>
  <si>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</si>
  <si>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治験薬管理経費　ポイント算出表</t>
    <phoneticPr fontId="5"/>
  </si>
  <si>
    <t>（研究経費ポイント表は別紙）</t>
    <phoneticPr fontId="2"/>
  </si>
  <si>
    <t>毒・劇薬</t>
    <phoneticPr fontId="2"/>
  </si>
  <si>
    <t>向精神薬・麻薬</t>
    <phoneticPr fontId="2"/>
  </si>
  <si>
    <t>放射性医薬品</t>
    <rPh sb="0" eb="3">
      <t>ホウシャセイ</t>
    </rPh>
    <rPh sb="3" eb="6">
      <t>イヤクヒン</t>
    </rPh>
    <phoneticPr fontId="2"/>
  </si>
  <si>
    <t>N</t>
    <phoneticPr fontId="2"/>
  </si>
  <si>
    <t>P</t>
    <phoneticPr fontId="5"/>
  </si>
  <si>
    <t>Q</t>
    <phoneticPr fontId="5"/>
  </si>
  <si>
    <t>R</t>
    <phoneticPr fontId="5"/>
  </si>
  <si>
    <t>S</t>
    <phoneticPr fontId="5"/>
  </si>
  <si>
    <t>T</t>
    <phoneticPr fontId="5"/>
  </si>
  <si>
    <t>1～30枚</t>
    <rPh sb="4" eb="5">
      <t>マイ</t>
    </rPh>
    <phoneticPr fontId="2"/>
  </si>
  <si>
    <t>円（非課税）</t>
    <rPh sb="0" eb="1">
      <t>エン</t>
    </rPh>
    <rPh sb="2" eb="5">
      <t>ヒカゼイ</t>
    </rPh>
    <phoneticPr fontId="2"/>
  </si>
  <si>
    <t>使用</t>
    <rPh sb="0" eb="2">
      <t>シヨウ</t>
    </rPh>
    <phoneticPr fontId="2"/>
  </si>
  <si>
    <t>4週に1回以上</t>
    <rPh sb="1" eb="2">
      <t>シュウ</t>
    </rPh>
    <rPh sb="4" eb="5">
      <t>カイ</t>
    </rPh>
    <rPh sb="6" eb="7">
      <t>ウエ</t>
    </rPh>
    <phoneticPr fontId="2"/>
  </si>
  <si>
    <t>2週に1回以上</t>
    <rPh sb="1" eb="2">
      <t>シュウ</t>
    </rPh>
    <rPh sb="4" eb="5">
      <t>カイ</t>
    </rPh>
    <rPh sb="5" eb="7">
      <t>イジョウ</t>
    </rPh>
    <phoneticPr fontId="2"/>
  </si>
  <si>
    <t>1週に1回以上</t>
    <rPh sb="1" eb="2">
      <t>シュウ</t>
    </rPh>
    <rPh sb="4" eb="5">
      <t>カイ</t>
    </rPh>
    <rPh sb="5" eb="7">
      <t>イジョウ</t>
    </rPh>
    <phoneticPr fontId="2"/>
  </si>
  <si>
    <t>経過観察頻度
(最大Visit頻度)</t>
    <rPh sb="4" eb="6">
      <t>ヒンド</t>
    </rPh>
    <rPh sb="8" eb="10">
      <t>サイダイ</t>
    </rPh>
    <rPh sb="15" eb="17">
      <t>ヒンド</t>
    </rPh>
    <phoneticPr fontId="5"/>
  </si>
  <si>
    <t>あり</t>
    <phoneticPr fontId="2"/>
  </si>
  <si>
    <t>W</t>
    <phoneticPr fontId="2"/>
  </si>
  <si>
    <t>非盲検担当者の設置</t>
    <rPh sb="0" eb="1">
      <t>ヒ</t>
    </rPh>
    <rPh sb="1" eb="3">
      <t>モウケン</t>
    </rPh>
    <rPh sb="3" eb="6">
      <t>タントウシャ</t>
    </rPh>
    <rPh sb="7" eb="9">
      <t>セッチ</t>
    </rPh>
    <phoneticPr fontId="2"/>
  </si>
  <si>
    <t>抗がん剤</t>
    <rPh sb="0" eb="1">
      <t>コウ</t>
    </rPh>
    <rPh sb="3" eb="4">
      <t>ザイ</t>
    </rPh>
    <phoneticPr fontId="2"/>
  </si>
  <si>
    <t>ウオッシュアウト時の
プラセボの使用</t>
    <rPh sb="8" eb="9">
      <t>ジ</t>
    </rPh>
    <rPh sb="16" eb="18">
      <t>シヨウ</t>
    </rPh>
    <phoneticPr fontId="2"/>
  </si>
  <si>
    <t>管理が必要な
薬剤の種類</t>
    <rPh sb="0" eb="2">
      <t>カンリ</t>
    </rPh>
    <rPh sb="3" eb="5">
      <t>ヒツヨウ</t>
    </rPh>
    <rPh sb="7" eb="9">
      <t>ヤクザイ</t>
    </rPh>
    <rPh sb="10" eb="12">
      <t>シュルイ</t>
    </rPh>
    <phoneticPr fontId="2"/>
  </si>
  <si>
    <t>×種類(</t>
    <rPh sb="1" eb="3">
      <t>シュルイ</t>
    </rPh>
    <phoneticPr fontId="2"/>
  </si>
  <si>
    <t>種類)</t>
    <rPh sb="0" eb="2">
      <t>シュルイ</t>
    </rPh>
    <phoneticPr fontId="2"/>
  </si>
  <si>
    <t>例</t>
    <phoneticPr fontId="2"/>
  </si>
  <si>
    <t>試験期間</t>
    <rPh sb="0" eb="2">
      <t>シケン</t>
    </rPh>
    <rPh sb="2" eb="4">
      <t>キカン</t>
    </rPh>
    <phoneticPr fontId="2"/>
  </si>
  <si>
    <t>ヶ月</t>
    <rPh sb="1" eb="2">
      <t>ゲツ</t>
    </rPh>
    <phoneticPr fontId="2"/>
  </si>
  <si>
    <t>SMOに委託する</t>
    <rPh sb="4" eb="6">
      <t>イタク</t>
    </rPh>
    <phoneticPr fontId="2"/>
  </si>
  <si>
    <t>（２）スクリーニング経費</t>
    <rPh sb="10" eb="12">
      <t>ケイヒ</t>
    </rPh>
    <phoneticPr fontId="2"/>
  </si>
  <si>
    <t>研究経費　Ⅰ　　小計　（１）＋（２）</t>
    <rPh sb="0" eb="2">
      <t>ケンキュウ</t>
    </rPh>
    <rPh sb="2" eb="4">
      <t>ケイヒ</t>
    </rPh>
    <rPh sb="8" eb="10">
      <t>ショウケイ</t>
    </rPh>
    <phoneticPr fontId="2"/>
  </si>
  <si>
    <t>（３）審査費用</t>
    <rPh sb="3" eb="5">
      <t>シンサ</t>
    </rPh>
    <rPh sb="5" eb="7">
      <t>ヒヨウ</t>
    </rPh>
    <phoneticPr fontId="2"/>
  </si>
  <si>
    <t>（４）治験薬管理経費</t>
    <rPh sb="3" eb="5">
      <t>チケン</t>
    </rPh>
    <rPh sb="5" eb="6">
      <t>ヤク</t>
    </rPh>
    <rPh sb="6" eb="8">
      <t>カンリ</t>
    </rPh>
    <rPh sb="8" eb="10">
      <t>ケイヒ</t>
    </rPh>
    <phoneticPr fontId="2"/>
  </si>
  <si>
    <t>（５）管理費</t>
    <rPh sb="3" eb="5">
      <t>カンリ</t>
    </rPh>
    <phoneticPr fontId="2"/>
  </si>
  <si>
    <t>｛（１）＋（２）＋（３）＋（４）｝×１０％</t>
    <phoneticPr fontId="2"/>
  </si>
  <si>
    <t>直接経費　Ⅰ　　小計　（３）＋（４）＋（５）</t>
    <rPh sb="0" eb="2">
      <t>チョクセツ</t>
    </rPh>
    <rPh sb="2" eb="4">
      <t>ケイヒ</t>
    </rPh>
    <rPh sb="8" eb="10">
      <t>ショウケイ</t>
    </rPh>
    <phoneticPr fontId="2"/>
  </si>
  <si>
    <t>間接経費　Ⅰ　　｛（１）＋（２）＋（３）＋（４）＋（５）｝×３０％</t>
    <rPh sb="0" eb="2">
      <t>カンセツ</t>
    </rPh>
    <rPh sb="2" eb="4">
      <t>ケイヒ</t>
    </rPh>
    <phoneticPr fontId="2"/>
  </si>
  <si>
    <t>（６）治験事務局運営費用</t>
    <rPh sb="3" eb="5">
      <t>チケン</t>
    </rPh>
    <rPh sb="5" eb="8">
      <t>ジムキョク</t>
    </rPh>
    <rPh sb="8" eb="10">
      <t>ウンエイ</t>
    </rPh>
    <rPh sb="10" eb="12">
      <t>ヒヨウ</t>
    </rPh>
    <phoneticPr fontId="2"/>
  </si>
  <si>
    <t>（７）研究経費　Ⅱ</t>
    <rPh sb="3" eb="5">
      <t>ケンキュウ</t>
    </rPh>
    <rPh sb="5" eb="7">
      <t>ケイヒ</t>
    </rPh>
    <phoneticPr fontId="2"/>
  </si>
  <si>
    <t>（１０）管理費</t>
    <rPh sb="4" eb="7">
      <t>カンリヒ</t>
    </rPh>
    <phoneticPr fontId="2"/>
  </si>
  <si>
    <t>間接経費　Ⅱ　　｛（７）＋（８）＋（９）＋（１０）｝×３０％</t>
    <rPh sb="0" eb="2">
      <t>カンセツ</t>
    </rPh>
    <rPh sb="2" eb="4">
      <t>ケイヒ</t>
    </rPh>
    <phoneticPr fontId="2"/>
  </si>
  <si>
    <t>８　契約額合計［ア＋（イ×試験期間）＋（ウ×症例数）］</t>
    <rPh sb="2" eb="4">
      <t>ケイヤク</t>
    </rPh>
    <rPh sb="4" eb="5">
      <t>ガク</t>
    </rPh>
    <rPh sb="5" eb="7">
      <t>ゴウケイ</t>
    </rPh>
    <rPh sb="13" eb="15">
      <t>シケン</t>
    </rPh>
    <rPh sb="15" eb="17">
      <t>キカン</t>
    </rPh>
    <rPh sb="22" eb="24">
      <t>ショウレイ</t>
    </rPh>
    <rPh sb="24" eb="25">
      <t>スウ</t>
    </rPh>
    <phoneticPr fontId="2"/>
  </si>
  <si>
    <t>院内CRCを
使用する</t>
    <rPh sb="0" eb="2">
      <t>インナイ</t>
    </rPh>
    <rPh sb="7" eb="9">
      <t>シヨウ</t>
    </rPh>
    <phoneticPr fontId="2"/>
  </si>
  <si>
    <t>　　 運営単位合計（試験期間全体）</t>
    <rPh sb="3" eb="5">
      <t>ウンエイ</t>
    </rPh>
    <rPh sb="5" eb="7">
      <t>タンイ</t>
    </rPh>
    <rPh sb="7" eb="9">
      <t>ゴウケイ</t>
    </rPh>
    <rPh sb="10" eb="12">
      <t>シケン</t>
    </rPh>
    <rPh sb="12" eb="14">
      <t>キカン</t>
    </rPh>
    <rPh sb="14" eb="16">
      <t>ゼンタイ</t>
    </rPh>
    <phoneticPr fontId="2"/>
  </si>
  <si>
    <t>H</t>
    <phoneticPr fontId="5"/>
  </si>
  <si>
    <t>J</t>
    <phoneticPr fontId="5"/>
  </si>
  <si>
    <t>週</t>
    <rPh sb="0" eb="1">
      <t>シュウ</t>
    </rPh>
    <phoneticPr fontId="2"/>
  </si>
  <si>
    <t>加算するポイント</t>
    <rPh sb="0" eb="2">
      <t>カサン</t>
    </rPh>
    <phoneticPr fontId="2"/>
  </si>
  <si>
    <t>回</t>
    <rPh sb="0" eb="1">
      <t>カイ</t>
    </rPh>
    <phoneticPr fontId="2"/>
  </si>
  <si>
    <t>※13回以上は、 3回ごとに
3ポイントを加算</t>
    <phoneticPr fontId="2"/>
  </si>
  <si>
    <t>※13回以上は、 3回ごとに
1ポイントを加算</t>
    <phoneticPr fontId="2"/>
  </si>
  <si>
    <t>別途同意取得する
サブスタディ</t>
    <rPh sb="0" eb="2">
      <t>ベット</t>
    </rPh>
    <rPh sb="2" eb="4">
      <t>ドウイ</t>
    </rPh>
    <rPh sb="4" eb="6">
      <t>シュトク</t>
    </rPh>
    <phoneticPr fontId="2"/>
  </si>
  <si>
    <t>あり</t>
    <phoneticPr fontId="2"/>
  </si>
  <si>
    <t>U</t>
    <phoneticPr fontId="2"/>
  </si>
  <si>
    <t>冷蔵庫又は恒温槽</t>
    <rPh sb="0" eb="3">
      <t>レイゾウコ</t>
    </rPh>
    <rPh sb="3" eb="4">
      <t>マタ</t>
    </rPh>
    <rPh sb="5" eb="8">
      <t>コウオンソウ</t>
    </rPh>
    <phoneticPr fontId="2"/>
  </si>
  <si>
    <t>冷凍庫</t>
    <rPh sb="0" eb="3">
      <t>レイトウコ</t>
    </rPh>
    <phoneticPr fontId="2"/>
  </si>
  <si>
    <t>室温（冷蔵庫・恒温槽・冷凍庫以外）</t>
    <rPh sb="0" eb="2">
      <t>シツオン</t>
    </rPh>
    <rPh sb="3" eb="6">
      <t>レイゾウコ</t>
    </rPh>
    <rPh sb="7" eb="10">
      <t>コウオンソウ</t>
    </rPh>
    <rPh sb="11" eb="14">
      <t>レイトウコ</t>
    </rPh>
    <rPh sb="14" eb="16">
      <t>イガイ</t>
    </rPh>
    <phoneticPr fontId="2"/>
  </si>
  <si>
    <t>O</t>
    <phoneticPr fontId="2"/>
  </si>
  <si>
    <t>V</t>
    <phoneticPr fontId="5"/>
  </si>
  <si>
    <t>X</t>
    <phoneticPr fontId="2"/>
  </si>
  <si>
    <t>P</t>
    <phoneticPr fontId="5"/>
  </si>
  <si>
    <t>・実施時金額</t>
    <rPh sb="1" eb="4">
      <t>ジッシジ</t>
    </rPh>
    <rPh sb="4" eb="6">
      <t>キンガク</t>
    </rPh>
    <phoneticPr fontId="2"/>
  </si>
  <si>
    <t>Ａ～Wポイント数</t>
    <phoneticPr fontId="2"/>
  </si>
  <si>
    <t>Ａ～Wポイント数</t>
    <phoneticPr fontId="2"/>
  </si>
  <si>
    <t>（８）CRC人件費</t>
    <rPh sb="6" eb="9">
      <t>ジンケンヒ</t>
    </rPh>
    <phoneticPr fontId="2"/>
  </si>
  <si>
    <t>（９）CRC人件費
　（SMO・CRCの管理監督）</t>
    <rPh sb="6" eb="9">
      <t>ジンケンヒ</t>
    </rPh>
    <rPh sb="20" eb="22">
      <t>カンリ</t>
    </rPh>
    <rPh sb="22" eb="24">
      <t>カントク</t>
    </rPh>
    <phoneticPr fontId="2"/>
  </si>
  <si>
    <t>｛（７）＋（８）＋（９）｝×１０％</t>
    <phoneticPr fontId="2"/>
  </si>
  <si>
    <t>直接経費　Ⅱ　　小計　（８）＋（９）＋（１０）</t>
    <rPh sb="0" eb="2">
      <t>チョクセツ</t>
    </rPh>
    <rPh sb="2" eb="4">
      <t>ケイヒ</t>
    </rPh>
    <rPh sb="8" eb="10">
      <t>ショウケイ</t>
    </rPh>
    <phoneticPr fontId="2"/>
  </si>
  <si>
    <t>２５～４９週※</t>
    <rPh sb="5" eb="6">
      <t>シュウ</t>
    </rPh>
    <phoneticPr fontId="5"/>
  </si>
  <si>
    <t>※50週以上は、12週ごとに
4ポイントを加算</t>
    <phoneticPr fontId="2"/>
  </si>
  <si>
    <t>２５～４９週※</t>
    <phoneticPr fontId="5"/>
  </si>
  <si>
    <t>※50週以上は、12週ごとに
4ポイントを加算</t>
    <phoneticPr fontId="2"/>
  </si>
  <si>
    <t>治験薬管理経費合計ポイント数</t>
    <rPh sb="7" eb="9">
      <t>ゴウケイ</t>
    </rPh>
    <rPh sb="13" eb="14">
      <t>スウ</t>
    </rPh>
    <phoneticPr fontId="2"/>
  </si>
  <si>
    <t>９　標本作製費用（腫瘍検体などのスライド等を作成する場合に算定する／スライド1枚当たり）</t>
    <rPh sb="2" eb="4">
      <t>ヒョウホン</t>
    </rPh>
    <rPh sb="4" eb="6">
      <t>サクセイ</t>
    </rPh>
    <rPh sb="6" eb="8">
      <t>ヒヨウ</t>
    </rPh>
    <rPh sb="9" eb="11">
      <t>シュヨウ</t>
    </rPh>
    <rPh sb="11" eb="13">
      <t>ケンタイ</t>
    </rPh>
    <rPh sb="20" eb="21">
      <t>トウ</t>
    </rPh>
    <rPh sb="22" eb="24">
      <t>サクセイ</t>
    </rPh>
    <rPh sb="26" eb="28">
      <t>バアイ</t>
    </rPh>
    <rPh sb="29" eb="31">
      <t>サンテイ</t>
    </rPh>
    <rPh sb="39" eb="40">
      <t>マイ</t>
    </rPh>
    <rPh sb="40" eb="41">
      <t>ア</t>
    </rPh>
    <phoneticPr fontId="2"/>
  </si>
  <si>
    <t>スライド枚数</t>
    <rPh sb="4" eb="6">
      <t>マイスウ</t>
    </rPh>
    <phoneticPr fontId="2"/>
  </si>
  <si>
    <t>枚</t>
    <rPh sb="0" eb="1">
      <t>マイ</t>
    </rPh>
    <phoneticPr fontId="2"/>
  </si>
  <si>
    <t>○</t>
  </si>
  <si>
    <t>○</t>
    <phoneticPr fontId="2"/>
  </si>
  <si>
    <t>■</t>
  </si>
  <si>
    <t>■</t>
    <phoneticPr fontId="2"/>
  </si>
  <si>
    <t>□</t>
    <phoneticPr fontId="2"/>
  </si>
  <si>
    <t>医薬品　</t>
    <phoneticPr fontId="2"/>
  </si>
  <si>
    <t>治験</t>
    <phoneticPr fontId="2"/>
  </si>
  <si>
    <t>製造販売後臨床試験</t>
    <phoneticPr fontId="2"/>
  </si>
  <si>
    <t>医療機器</t>
    <phoneticPr fontId="2"/>
  </si>
  <si>
    <t>再生医療等製品</t>
    <phoneticPr fontId="2"/>
  </si>
  <si>
    <r>
      <t>治験薬管理者を対象とした講習受講</t>
    </r>
    <r>
      <rPr>
        <sz val="10"/>
        <rFont val="ＭＳ Ｐゴシック"/>
        <family val="3"/>
        <charset val="128"/>
      </rPr>
      <t>（トレーニング）</t>
    </r>
    <rPh sb="0" eb="3">
      <t>チケンヤク</t>
    </rPh>
    <rPh sb="3" eb="5">
      <t>カンリ</t>
    </rPh>
    <rPh sb="5" eb="6">
      <t>シャ</t>
    </rPh>
    <rPh sb="7" eb="9">
      <t>タイショウ</t>
    </rPh>
    <rPh sb="12" eb="14">
      <t>コウシュウ</t>
    </rPh>
    <rPh sb="14" eb="16">
      <t>ジュコウ</t>
    </rPh>
    <phoneticPr fontId="2"/>
  </si>
  <si>
    <r>
      <t xml:space="preserve">小児、成人
</t>
    </r>
    <r>
      <rPr>
        <sz val="9"/>
        <rFont val="ＭＳ Ｐゴシック"/>
        <family val="3"/>
        <charset val="128"/>
      </rPr>
      <t>（高齢者、肝、腎臓障害等
合併有）</t>
    </r>
    <phoneticPr fontId="5"/>
  </si>
  <si>
    <t>）</t>
    <phoneticPr fontId="2"/>
  </si>
  <si>
    <t>（A～Wの合計ポイント数：</t>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</si>
  <si>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</si>
  <si>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</si>
  <si>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</si>
  <si>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</si>
  <si>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</si>
  <si>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3つのシートで構成されています。</t>
    <rPh sb="7" eb="9">
      <t>コウセイ</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</si>
  <si>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</si>
  <si>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</si>
  <si>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</si>
  <si>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整理番号は入力しないで結構です。</t>
    <rPh sb="0" eb="2">
      <t>セイリ</t>
    </rPh>
    <rPh sb="2" eb="4">
      <t>バンゴウ</t>
    </rPh>
    <rPh sb="5" eb="7">
      <t>ニュウリョク</t>
    </rPh>
    <rPh sb="11" eb="13">
      <t>ケッコウ</t>
    </rPh>
    <phoneticPr fontId="2"/>
  </si>
  <si>
    <t>治費書式１－１</t>
    <rPh sb="0" eb="2">
      <t>チヒ</t>
    </rPh>
    <rPh sb="2" eb="4">
      <t>ショシキ</t>
    </rPh>
    <phoneticPr fontId="2"/>
  </si>
  <si>
    <t>治費書式１－２</t>
    <rPh sb="0" eb="2">
      <t>チヒ</t>
    </rPh>
    <rPh sb="2" eb="4">
      <t>ショシキ</t>
    </rPh>
    <phoneticPr fontId="2"/>
  </si>
  <si>
    <t>治費書式１－３</t>
    <rPh sb="0" eb="2">
      <t>チヒ</t>
    </rPh>
    <rPh sb="2" eb="4">
      <t>ショシキ</t>
    </rPh>
    <phoneticPr fontId="2"/>
  </si>
  <si>
    <t>検査・画像診断データ等の
マスキング提供</t>
    <rPh sb="0" eb="2">
      <t>ケンサ</t>
    </rPh>
    <rPh sb="3" eb="7">
      <t>ガゾウシンダン</t>
    </rPh>
    <rPh sb="10" eb="11">
      <t>トウ</t>
    </rPh>
    <rPh sb="18" eb="20">
      <t>テイキョウ</t>
    </rPh>
    <phoneticPr fontId="2"/>
  </si>
  <si>
    <r>
      <t>５　脱落</t>
    </r>
    <r>
      <rPr>
        <sz val="11"/>
        <rFont val="ＭＳ Ｐゴシック"/>
        <family val="3"/>
        <charset val="128"/>
        <scheme val="minor"/>
      </rPr>
      <t>症例経費（症例脱落にかかる経費／１症例当たり）</t>
    </r>
    <rPh sb="2" eb="4">
      <t>ダツラク</t>
    </rPh>
    <rPh sb="4" eb="6">
      <t>ショウレイ</t>
    </rPh>
    <rPh sb="6" eb="8">
      <t>ケイヒ</t>
    </rPh>
    <rPh sb="9" eb="11">
      <t>ショウレイ</t>
    </rPh>
    <rPh sb="11" eb="13">
      <t>ダツラク</t>
    </rPh>
    <rPh sb="17" eb="19">
      <t>ケイヒ</t>
    </rPh>
    <rPh sb="21" eb="23">
      <t>ショウレイ</t>
    </rPh>
    <rPh sb="23" eb="24">
      <t>ア</t>
    </rPh>
    <phoneticPr fontId="2"/>
  </si>
  <si>
    <t>試験で想定する被験者層について、Common Terminology Criteria for Adverse Events (CTCAE) Version 5.0 「有害事象共通用語規準 v5.0 日本語訳JCOG 版」を参考とし、原則としてGrade 1を「軽症」、Grade 2を「中等症」、Grade 3以上を「重症・重篤」として算定すること。なお、当該参考資料が改訂された場合には、経費算定時の最新版を用いる。</t>
  </si>
  <si>
    <t>試験期間内に治験のための入院が必須の場合、入院にカウントすること。</t>
    <phoneticPr fontId="2"/>
  </si>
  <si>
    <t>評価の対象である被験薬の製造承認状況について算定すること。なお、製造販売後臨床試験の場合は、当該要素を算定しない。</t>
    <phoneticPr fontId="2"/>
  </si>
  <si>
    <t>試験の盲検性について算定すること。なお、試験の実施時期により盲検性におけるデザインが混在する場合には、ポイント数が高くなるように算定すること。ただし、経費の算出を試験の期間毎に分割する場合を除く。</t>
  </si>
  <si>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</si>
  <si>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希少疾病に該当する場合に算定すること。</t>
  </si>
  <si>
    <t>対照となる治療群にプラセボを使用する場合、又はスクリーニング期間のウォッシュアウト時にプラセボを使用する等の場合に算定すること。</t>
  </si>
  <si>
    <t>被験薬の他に使用する医薬品の取り扱いについて算定すること。</t>
  </si>
  <si>
    <t>治験薬の投与経路について算定すること。なお、異なる投与経路の治験薬（又は治験薬に準じて依頼者から提供される薬剤・治験薬と同等に管理を求められる薬剤）を組み合わせて使用する場合には、ポイント数が高くなるよう算定すること。例えば、内服薬と静注薬を組み合わせる場合には、「静注」にカウントする。</t>
  </si>
  <si>
    <t>個々の被験者における治験薬（又は治験薬に準じて依頼者から提供される薬剤・治験薬と同等に管理を求められる薬剤）を投与する期間を算定すること。ただし、投与期間が固定されていない場合には、想定される平均的な投与期間を算定することとするが、実際の投与期間が著しく平均値を超える場合には、試験終了時までに追加算定すること。なお、投与期間が長期に渡る場合には、期間を分割して算定しても構わない。</t>
  </si>
  <si>
    <t>対象となる被験者層について算定すること。なお、1歳未満は、乳児・新生児として、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</si>
  <si>
    <t>選択基準及び除外基準の項目数をカウントすること。なお、試験期間内の所定の時期にそれぞれ基準が設定されている場合には、それらの総計とすること。また、同一の試験で異なる疾患を対象とする場合など、それぞれの基準が異なる場合には、ポイント数が高くなるように算定すること。ただし、対象疾患毎に費用算定しても構わない。</t>
  </si>
  <si>
    <t>プロトコルに規定されるVisit回数を算定すること。なお、連続する一回の入院中の複数のタイミングに検査・画像診断などが予定される場合には、必要に応じて分割したVisit回数として算定すること。また、被験者ごとにVisit回数が一定にならない場合には、想定される平均的なVisit回数をカウントすること。ただし、実際のVisit回数が算定したVisit回数を著しく超える場合には、追加で費用を算定すること。</t>
  </si>
  <si>
    <t>プロトコルに規定されるVisitの頻度について算定すること。なお、試験の時期により来院頻度が変動する場合、ポイントが最大になるように来院頻度を算定すること。</t>
  </si>
  <si>
    <t>バイタルサイン（血圧・脈拍数・呼吸数・体重など）、身体所見などの項目数を算定すること。</t>
  </si>
  <si>
    <t>一般的な臨床検査（採血・採尿など）及び造影剤を用いない画像診断（単純Ｘ線、CT、MRIなど）、心電図検査、超音波検査などの身体的・精神的な侵襲が無い（又は非常に少ない）検査等の項目数を算定すること。</t>
  </si>
  <si>
    <t>造影剤を用いる画像診断（単純Ｘ線、CT、MRI、超音波検査など）及び内視鏡検査、神経伝達速度検査などの身体的・精神的な侵襲が伴う検査等の項目数を算定すること。</t>
  </si>
  <si>
    <t>薬物血中濃度測定のための頻回な採血や蓄尿が規定されている場合は、その回数を算定すること。</t>
  </si>
  <si>
    <t>手術及び骨髄穿刺、動脈血採取などの侵襲性が高い方法による検体採取が規定されている場合には、その回数を算定すること。ただし、要素Q又は要素Rと重複して算定しない。</t>
  </si>
  <si>
    <t>CT画像やMRI画像などを依頼者に提供する場合に算定すること。</t>
  </si>
  <si>
    <t>試験への参加同意とは別に、被験者から同意取得する付随研究（検体バンキングなど）を予定している場合に算定すること。</t>
  </si>
  <si>
    <t>治験責任医師又は治験分担医師が、試験参加に際してGCP又はEDC、IXRS、評価方法等のトレーニングなどを要する場合に算定すること。</t>
  </si>
  <si>
    <t>試験の開発相について算定すること。なお、試験が異なる相にまたがる場合には、ポイントが高くなるように算定すること。</t>
  </si>
  <si>
    <t>厚生労働省への製造販売承認申請の際の申請資料（治験総括報告書など）の作成を治験責任医師等へ依頼する場合に、その文書について想定される枚数を算定すること。なお、症例報告書の作成は、本要素の算定に含めない。</t>
  </si>
  <si>
    <t>治験薬の剤型について算定する。なお、剤型が異なる治験薬（又は治験薬に準じて依頼者から提供される薬剤・治験薬と同等に管理を求められる薬剤）を組み合わせて使用する場合には、ポイント数が高くなるよう算定すること。</t>
  </si>
  <si>
    <t>二重盲検試験において、非盲検担当者の設置が規定されている場合に算定すること。</t>
  </si>
  <si>
    <t>個々の被験者における治験薬（又は治験薬に準じて依頼者から提供される薬剤・治験薬と同等に管理を求められる薬剤）を投与する期間を算定すること。ただし、投与期間が固定されていない場合には、想定される平均的な投与期間を算定することとするが、実際の投与期間が著しく想定を超える場合には、試験終了時までに追加算定すること。なお、投与期間が長期に渡る場合には、期間を分割して算定しても構わない。</t>
  </si>
  <si>
    <t>治験薬（又は治験薬に準じて依頼者から提供される薬剤）を調剤及び出庫する回数を算定すること。ただし、投与期間が固定されていない場合には、想定される平均的な調剤及び出庫回数を算定することとするが、実際の投与回数が著しく平均値を越える場合には、試験終了時までに追加算定すること。なお、投与期間が長期に渡る場合には、期間を分割して算定しても構わない。</t>
  </si>
  <si>
    <t>治験薬（又は治験薬に準じて依頼者から提供される薬剤）の出庫に際して、溶解・希釈・混合等の調製を行う場合に算定すること。</t>
  </si>
  <si>
    <t>治験薬（又は治験薬に準じて依頼者から提供される薬剤）の保管要件について算定すること。なお、保管方法の異なる治験薬（又は治験薬に準じて依頼者から提供される薬剤）がある場合には、ポイント数が高くなるよう算定すること。また、治験薬管理手順書に室温保管が規定されている治験薬等を恒温槽や冷蔵庫にて保管する場合は、「冷蔵庫又は恒温槽」として算定すること。</t>
  </si>
  <si>
    <t>盲検性確保のため、ウォッシュアウト時にプラセボを使用する場合に算定すること。</t>
  </si>
  <si>
    <t>治験薬（又は治験薬に準じて依頼者から提供される薬剤）を交付する際に投与方法や保管方法等についての説明書を添付する必要がある場合に算定すること。</t>
  </si>
  <si>
    <t>治験薬の規制要件について算定すること。なお、治験薬（又は治験薬に準じて依頼者から提供される薬剤）の種類が複数ある場合や一つの治験薬が複数の種目に分類できる場合には、ポイントが高くなるよう算定すること。また、要素Ｊに明記されていない規制要件（「覚醒剤原料」や「特定生物由来製品」など）が治験薬（又は治験薬に準じて依頼者から提供される薬剤）に課せられている場合には、「向精神薬・麻薬」に準じて算定すること。</t>
  </si>
  <si>
    <t>使用済みのPTPシートやバイアル等を回収し、病院内で保管する必要がある場合に算定すること。</t>
  </si>
  <si>
    <t>治験薬（被験薬又は対照薬）以外に依頼者から提供される薬剤がある場合に、当該薬剤の種類数を算定すること。</t>
  </si>
  <si>
    <t>責任医師及び分担医師の合計人数を算定すること。なお、実施中に分担医師が追加され、要素Ｍの変更が必要になった場合は、適宜追加算定すること。</t>
  </si>
  <si>
    <t>治験薬（又は治験薬に準じて依頼者から提供される薬剤）の含量規格が複数ある場合に算定すること。ただし、盲検化されており外観から識別できない場合には1規格とカウントする。</t>
  </si>
  <si>
    <t>治験薬管理者・治験薬管理補助者（又は調剤や調製等を行うスタッフ）が、GCPやEDC、IXRS等のトレーニングなどを要する場合に算定すること。</t>
  </si>
  <si>
    <t>治験薬の搬入から返却までの予定期間を算定すること。なお、治験期間が延長された場合には、改めて算定し、契約変更等の手続きをとることとする。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</si>
</sst>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quot;円×予定症例数&quot;"/>
  </numFmts>
  <fonts count="1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color theme="1"/>
      <name val="ＭＳ Ｐゴシック"/>
      <family val="2"/>
      <charset val="128"/>
      <scheme val="minor"/>
    </font>
    <font>
      <b/>
      <sz val="11"/>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11"/>
      <name val="ＭＳ Ｐゴシック"/>
      <family val="3"/>
      <charset val="128"/>
      <scheme val="minor"/>
    </font>
    <font>
      <sz val="12"/>
      <name val="ＭＳ Ｐゴシック"/>
      <family val="2"/>
      <charset val="128"/>
      <scheme val="minor"/>
    </font>
    <font>
      <sz val="11"/>
      <name val="ＭＳ Ｐゴシック"/>
      <family val="2"/>
      <charset val="128"/>
      <scheme val="minor"/>
    </font>
    <font>
      <sz val="12"/>
      <name val="ＭＳ Ｐゴシック"/>
      <family val="3"/>
      <charset val="128"/>
      <scheme val="minor"/>
    </font>
    <font>
      <sz val="11"/>
      <name val="HG明朝E"/>
      <family val="1"/>
      <charset val="128"/>
    </font>
    <font>
      <sz val="14"/>
      <color theme="1"/>
      <name val="ＭＳ Ｐゴシック"/>
      <family val="2"/>
      <charset val="128"/>
      <scheme val="minor"/>
    </font>
    <font>
      <sz val="14"/>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264">
    <xf numFmtId="0" fontId="0" fillId="0" borderId="0" xfId="0">
      <alignment vertical="center"/>
    </xf>
    <xf numFmtId="0" fontId="0" fillId="0" borderId="0" xfId="0" applyAlignment="1" applyProtection="1">
      <alignment vertical="top"/>
    </xf>
    <xf numFmtId="0" fontId="0" fillId="0" borderId="0" xfId="0"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vertical="center"/>
    </xf>
    <xf numFmtId="0" fontId="4" fillId="0" borderId="0" xfId="2" applyFont="1" applyBorder="1" applyAlignment="1" applyProtection="1">
      <alignment horizontal="center" vertical="center"/>
    </xf>
    <xf numFmtId="0" fontId="3" fillId="0" borderId="0" xfId="2" applyFont="1" applyBorder="1" applyAlignment="1" applyProtection="1">
      <alignment horizontal="center" vertical="center"/>
    </xf>
    <xf numFmtId="0" fontId="6" fillId="0" borderId="1" xfId="2" applyFont="1" applyBorder="1" applyAlignment="1" applyProtection="1">
      <alignment horizontal="left" vertical="center" wrapText="1"/>
    </xf>
    <xf numFmtId="0" fontId="7" fillId="0" borderId="9" xfId="2" applyFont="1" applyBorder="1" applyAlignment="1" applyProtection="1">
      <alignment horizontal="center" vertical="center" textRotation="255"/>
    </xf>
    <xf numFmtId="0" fontId="3" fillId="0" borderId="0" xfId="2" applyFont="1" applyBorder="1" applyAlignment="1" applyProtection="1">
      <alignment horizontal="left" vertical="center"/>
    </xf>
    <xf numFmtId="0" fontId="3" fillId="0" borderId="1" xfId="2" applyFont="1" applyBorder="1" applyAlignment="1" applyProtection="1">
      <alignment horizontal="right" vertical="center"/>
    </xf>
    <xf numFmtId="38" fontId="0" fillId="0" borderId="0" xfId="1" applyFont="1">
      <alignment vertical="center"/>
    </xf>
    <xf numFmtId="0" fontId="8" fillId="0" borderId="2" xfId="0" applyFont="1" applyBorder="1" applyAlignment="1" applyProtection="1">
      <alignment horizontal="left" vertical="center" wrapText="1"/>
    </xf>
    <xf numFmtId="0" fontId="3" fillId="0" borderId="0" xfId="2" applyFont="1" applyBorder="1" applyAlignment="1" applyProtection="1">
      <alignment horizontal="center" vertical="center" wrapText="1"/>
    </xf>
    <xf numFmtId="0" fontId="3" fillId="0" borderId="0" xfId="2" applyFont="1" applyBorder="1" applyAlignment="1" applyProtection="1">
      <alignment horizontal="left" vertical="center" wrapText="1"/>
    </xf>
    <xf numFmtId="0" fontId="0" fillId="0" borderId="0" xfId="0" applyAlignment="1" applyProtection="1">
      <alignment horizontal="center" vertical="center"/>
    </xf>
    <xf numFmtId="0" fontId="0" fillId="0" borderId="2" xfId="0" applyBorder="1" applyAlignment="1" applyProtection="1">
      <alignment horizontal="left" vertical="center"/>
    </xf>
    <xf numFmtId="0" fontId="8" fillId="0" borderId="2" xfId="0" applyFont="1" applyBorder="1" applyAlignment="1" applyProtection="1">
      <alignment horizontal="left" vertical="center"/>
    </xf>
    <xf numFmtId="0" fontId="0" fillId="0" borderId="5" xfId="0" applyBorder="1" applyAlignment="1" applyProtection="1">
      <alignment horizontal="left" vertical="center"/>
    </xf>
    <xf numFmtId="0" fontId="0" fillId="0" borderId="0" xfId="0" applyFill="1" applyProtection="1">
      <alignment vertical="center"/>
    </xf>
    <xf numFmtId="0" fontId="12" fillId="0" borderId="0" xfId="0" applyFont="1" applyProtection="1">
      <alignment vertical="center"/>
    </xf>
    <xf numFmtId="0" fontId="12" fillId="0" borderId="0" xfId="0" applyFont="1" applyBorder="1" applyAlignment="1" applyProtection="1">
      <alignment horizontal="center" vertical="center"/>
    </xf>
    <xf numFmtId="0" fontId="3" fillId="4" borderId="3" xfId="2" applyFont="1" applyFill="1" applyBorder="1" applyAlignment="1" applyProtection="1">
      <alignment horizontal="center" vertical="center"/>
    </xf>
    <xf numFmtId="0" fontId="3" fillId="2" borderId="2" xfId="2" applyFont="1" applyFill="1" applyBorder="1" applyAlignment="1" applyProtection="1">
      <alignment horizontal="right" vertical="center"/>
    </xf>
    <xf numFmtId="0" fontId="3" fillId="2" borderId="2" xfId="2" applyFont="1" applyFill="1" applyBorder="1" applyAlignment="1" applyProtection="1">
      <alignment horizontal="left" vertical="center"/>
    </xf>
    <xf numFmtId="0" fontId="3" fillId="2" borderId="5" xfId="2" applyFont="1" applyFill="1" applyBorder="1" applyAlignment="1" applyProtection="1">
      <alignment horizontal="center" vertical="center"/>
    </xf>
    <xf numFmtId="0" fontId="3" fillId="0" borderId="2" xfId="2" applyFont="1" applyBorder="1" applyAlignment="1" applyProtection="1">
      <alignment horizontal="right" vertical="center"/>
    </xf>
    <xf numFmtId="0" fontId="12" fillId="0" borderId="2" xfId="0" applyFont="1" applyFill="1" applyBorder="1" applyAlignment="1" applyProtection="1">
      <alignment vertical="center"/>
    </xf>
    <xf numFmtId="0" fontId="3" fillId="0" borderId="2" xfId="2" applyFont="1" applyBorder="1" applyAlignment="1" applyProtection="1">
      <alignment horizontal="left" vertical="center"/>
    </xf>
    <xf numFmtId="0" fontId="6" fillId="0" borderId="0" xfId="2" applyFont="1" applyBorder="1" applyAlignment="1" applyProtection="1">
      <alignment horizontal="left" vertical="center"/>
    </xf>
    <xf numFmtId="0" fontId="3" fillId="0" borderId="0" xfId="2" applyFont="1" applyBorder="1" applyAlignment="1" applyProtection="1">
      <alignment horizontal="right" vertical="center"/>
    </xf>
    <xf numFmtId="0" fontId="3" fillId="3" borderId="0" xfId="2" applyFont="1" applyFill="1" applyBorder="1" applyAlignment="1" applyProtection="1">
      <alignment horizontal="center" vertical="center"/>
      <protection locked="0"/>
    </xf>
    <xf numFmtId="0" fontId="3" fillId="4" borderId="0" xfId="2" applyFont="1" applyFill="1" applyBorder="1" applyAlignment="1" applyProtection="1">
      <alignment horizontal="center" vertical="center"/>
    </xf>
    <xf numFmtId="0" fontId="3" fillId="0" borderId="0" xfId="2" applyFont="1" applyFill="1" applyBorder="1" applyAlignment="1" applyProtection="1">
      <alignment horizontal="center" vertical="center"/>
      <protection locked="0"/>
    </xf>
    <xf numFmtId="0" fontId="3" fillId="0" borderId="0" xfId="2" applyFont="1" applyFill="1" applyBorder="1" applyAlignment="1" applyProtection="1">
      <alignment horizontal="left" vertical="center"/>
    </xf>
    <xf numFmtId="0" fontId="3" fillId="0" borderId="0" xfId="2" applyFont="1" applyFill="1" applyBorder="1" applyAlignment="1" applyProtection="1">
      <alignment horizontal="center" vertical="center"/>
    </xf>
    <xf numFmtId="0" fontId="14" fillId="0" borderId="0" xfId="0" applyFont="1" applyProtection="1">
      <alignment vertical="center"/>
    </xf>
    <xf numFmtId="0" fontId="14" fillId="0" borderId="0" xfId="0" applyFont="1" applyBorder="1" applyAlignment="1" applyProtection="1">
      <alignment horizontal="center" vertical="center"/>
    </xf>
    <xf numFmtId="0" fontId="14" fillId="0" borderId="0" xfId="0" applyFont="1" applyBorder="1" applyAlignment="1" applyProtection="1">
      <alignment vertical="center"/>
    </xf>
    <xf numFmtId="0" fontId="3" fillId="2" borderId="2" xfId="2" applyFont="1" applyFill="1" applyBorder="1" applyAlignment="1" applyProtection="1">
      <alignment horizontal="center" vertical="center"/>
    </xf>
    <xf numFmtId="0" fontId="14" fillId="0" borderId="0" xfId="0" applyFont="1" applyAlignment="1" applyProtection="1">
      <alignment wrapText="1"/>
    </xf>
    <xf numFmtId="0" fontId="14" fillId="0" borderId="0" xfId="0" applyFont="1" applyBorder="1" applyProtection="1">
      <alignment vertical="center"/>
    </xf>
    <xf numFmtId="0" fontId="0" fillId="0" borderId="0" xfId="0" applyBorder="1" applyAlignment="1" applyProtection="1">
      <alignment horizontal="left" vertical="center"/>
    </xf>
    <xf numFmtId="0" fontId="8" fillId="0" borderId="0" xfId="0" applyFont="1" applyBorder="1" applyAlignment="1" applyProtection="1">
      <alignment horizontal="left" vertical="center" wrapText="1"/>
    </xf>
    <xf numFmtId="0" fontId="0" fillId="0" borderId="2" xfId="0" applyBorder="1" applyProtection="1">
      <alignment vertical="center"/>
    </xf>
    <xf numFmtId="0" fontId="8" fillId="0" borderId="5" xfId="0" applyFont="1" applyBorder="1" applyAlignment="1" applyProtection="1">
      <alignment horizontal="left" vertical="center"/>
    </xf>
    <xf numFmtId="0" fontId="3" fillId="0" borderId="3" xfId="2" applyFont="1" applyBorder="1" applyAlignment="1" applyProtection="1">
      <alignment vertical="center" wrapText="1"/>
    </xf>
    <xf numFmtId="0" fontId="11" fillId="0" borderId="3" xfId="2" applyFont="1" applyBorder="1" applyAlignment="1" applyProtection="1">
      <alignment vertical="center" wrapText="1"/>
    </xf>
    <xf numFmtId="0" fontId="6" fillId="0" borderId="3" xfId="2" applyFont="1" applyBorder="1" applyAlignment="1" applyProtection="1">
      <alignment vertical="center" wrapText="1"/>
    </xf>
    <xf numFmtId="0" fontId="14" fillId="0" borderId="0" xfId="0" applyFont="1" applyAlignment="1" applyProtection="1">
      <alignment horizontal="center" vertical="center"/>
    </xf>
    <xf numFmtId="0" fontId="3" fillId="5" borderId="15"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center" wrapText="1"/>
    </xf>
    <xf numFmtId="0" fontId="16" fillId="0" borderId="18" xfId="2" applyFont="1" applyFill="1" applyBorder="1" applyAlignment="1" applyProtection="1">
      <alignment horizontal="center" vertical="center" wrapText="1"/>
    </xf>
    <xf numFmtId="0" fontId="3" fillId="4" borderId="15" xfId="2" applyFont="1" applyFill="1" applyBorder="1" applyAlignment="1" applyProtection="1">
      <alignment horizontal="center" vertical="center" wrapText="1"/>
    </xf>
    <xf numFmtId="0" fontId="3" fillId="2" borderId="18" xfId="2" applyFont="1" applyFill="1" applyBorder="1" applyAlignment="1" applyProtection="1">
      <alignment horizontal="center" vertical="center"/>
    </xf>
    <xf numFmtId="0" fontId="3" fillId="2" borderId="18" xfId="2" applyFont="1" applyFill="1" applyBorder="1" applyAlignment="1" applyProtection="1">
      <alignment horizontal="left" vertical="center"/>
    </xf>
    <xf numFmtId="0" fontId="6" fillId="5" borderId="15" xfId="2" applyFont="1" applyFill="1" applyBorder="1" applyAlignment="1" applyProtection="1">
      <alignment horizontal="center" vertical="center" wrapText="1"/>
      <protection locked="0"/>
    </xf>
    <xf numFmtId="0" fontId="7" fillId="5" borderId="15" xfId="2" applyFont="1" applyFill="1" applyBorder="1" applyAlignment="1" applyProtection="1">
      <alignment horizontal="center" vertical="center" wrapText="1"/>
      <protection locked="0"/>
    </xf>
    <xf numFmtId="0" fontId="12" fillId="0" borderId="0" xfId="0" applyFont="1" applyBorder="1" applyProtection="1">
      <alignment vertical="center"/>
    </xf>
    <xf numFmtId="0" fontId="0" fillId="0" borderId="5" xfId="0" applyBorder="1" applyProtection="1">
      <alignment vertical="center"/>
    </xf>
    <xf numFmtId="0" fontId="3" fillId="5" borderId="2" xfId="2" applyFont="1" applyFill="1" applyBorder="1" applyAlignment="1" applyProtection="1">
      <alignment vertical="center"/>
      <protection locked="0"/>
    </xf>
    <xf numFmtId="0" fontId="3" fillId="0" borderId="18" xfId="2" applyFont="1" applyBorder="1" applyAlignment="1" applyProtection="1">
      <alignment horizontal="center" vertical="center" wrapText="1"/>
    </xf>
    <xf numFmtId="0" fontId="8" fillId="0" borderId="4" xfId="0" applyFont="1" applyBorder="1" applyAlignment="1" applyProtection="1">
      <alignment horizontal="left" vertical="center"/>
    </xf>
    <xf numFmtId="0" fontId="8" fillId="0" borderId="4" xfId="0" applyFont="1" applyBorder="1" applyAlignment="1" applyProtection="1">
      <alignment horizontal="left" vertical="center" wrapText="1"/>
    </xf>
    <xf numFmtId="0" fontId="17" fillId="0" borderId="3" xfId="0" applyFont="1" applyFill="1" applyBorder="1" applyAlignment="1">
      <alignment vertical="center" wrapText="1"/>
    </xf>
    <xf numFmtId="0" fontId="18" fillId="0" borderId="3" xfId="0" applyFont="1" applyFill="1" applyBorder="1" applyAlignment="1">
      <alignment vertical="center" wrapText="1"/>
    </xf>
    <xf numFmtId="0" fontId="14" fillId="0" borderId="0" xfId="0" applyFont="1" applyAlignment="1" applyProtection="1">
      <alignment vertical="top"/>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3" fillId="0" borderId="4" xfId="2" applyFont="1" applyBorder="1" applyAlignment="1" applyProtection="1">
      <alignment horizontal="center" vertical="center" wrapText="1"/>
    </xf>
    <xf numFmtId="0" fontId="4" fillId="0" borderId="0"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3" fillId="0" borderId="1" xfId="2" applyFont="1" applyBorder="1" applyAlignment="1" applyProtection="1">
      <alignment horizontal="center" vertical="center"/>
    </xf>
    <xf numFmtId="0" fontId="3" fillId="0" borderId="3" xfId="2" applyFont="1" applyBorder="1" applyAlignment="1" applyProtection="1">
      <alignment horizontal="center" vertical="center" wrapText="1"/>
    </xf>
    <xf numFmtId="0" fontId="3" fillId="0" borderId="3" xfId="2" applyFont="1" applyFill="1" applyBorder="1" applyAlignment="1" applyProtection="1">
      <alignment horizontal="center" vertical="center" wrapText="1"/>
    </xf>
    <xf numFmtId="0" fontId="3" fillId="0" borderId="4" xfId="2" applyFont="1" applyFill="1" applyBorder="1" applyAlignment="1" applyProtection="1">
      <alignment horizontal="center" vertical="center" wrapText="1"/>
    </xf>
    <xf numFmtId="0" fontId="3" fillId="5" borderId="2" xfId="2" applyFont="1" applyFill="1" applyBorder="1" applyAlignment="1" applyProtection="1">
      <alignment horizontal="center" vertical="center"/>
      <protection locked="0"/>
    </xf>
    <xf numFmtId="0" fontId="3" fillId="0" borderId="9" xfId="2" applyFont="1" applyBorder="1" applyAlignment="1" applyProtection="1">
      <alignment horizontal="center" vertical="center"/>
    </xf>
    <xf numFmtId="0" fontId="3" fillId="0" borderId="10" xfId="2" applyFont="1" applyBorder="1" applyAlignment="1" applyProtection="1">
      <alignment horizontal="center" vertical="center"/>
    </xf>
    <xf numFmtId="0" fontId="3" fillId="0" borderId="3" xfId="2" applyFont="1" applyBorder="1" applyAlignment="1" applyProtection="1">
      <alignment horizontal="center" vertical="center"/>
    </xf>
    <xf numFmtId="0" fontId="3" fillId="0" borderId="0" xfId="2" applyFont="1" applyBorder="1" applyAlignment="1" applyProtection="1">
      <alignment horizontal="left" vertical="center" wrapText="1"/>
    </xf>
    <xf numFmtId="0" fontId="0" fillId="4" borderId="2" xfId="0" applyFill="1" applyBorder="1" applyAlignment="1" applyProtection="1">
      <alignment vertical="center"/>
    </xf>
    <xf numFmtId="0" fontId="0" fillId="0" borderId="2" xfId="0" applyFill="1" applyBorder="1" applyAlignment="1" applyProtection="1">
      <alignment vertical="center" wrapText="1"/>
    </xf>
    <xf numFmtId="0" fontId="0" fillId="0" borderId="2" xfId="0" applyBorder="1" applyAlignment="1" applyProtection="1">
      <alignment vertical="center" wrapText="1"/>
    </xf>
    <xf numFmtId="0" fontId="0" fillId="0" borderId="0" xfId="0" applyFill="1" applyBorder="1" applyProtection="1">
      <alignment vertical="center"/>
    </xf>
    <xf numFmtId="38" fontId="10" fillId="0" borderId="1" xfId="1" applyFont="1" applyFill="1" applyBorder="1" applyAlignment="1" applyProtection="1">
      <alignment horizontal="right" vertical="center"/>
    </xf>
    <xf numFmtId="0" fontId="0" fillId="0" borderId="1" xfId="0" applyFill="1" applyBorder="1" applyProtection="1">
      <alignment vertical="center"/>
    </xf>
    <xf numFmtId="0" fontId="10" fillId="0" borderId="0" xfId="0" applyFont="1" applyFill="1" applyAlignment="1" applyProtection="1">
      <alignment horizontal="right" vertical="center"/>
    </xf>
    <xf numFmtId="0" fontId="0" fillId="0" borderId="0" xfId="0" applyBorder="1" applyProtection="1">
      <alignment vertical="center"/>
    </xf>
    <xf numFmtId="0" fontId="0" fillId="0" borderId="1" xfId="0" applyBorder="1" applyProtection="1">
      <alignment vertical="center"/>
    </xf>
    <xf numFmtId="0" fontId="13" fillId="0" borderId="1" xfId="0" applyFont="1" applyFill="1" applyBorder="1" applyAlignment="1" applyProtection="1">
      <alignment horizontal="right" vertical="center"/>
    </xf>
    <xf numFmtId="0" fontId="10" fillId="0" borderId="1" xfId="0" applyFont="1" applyFill="1" applyBorder="1" applyAlignment="1" applyProtection="1">
      <alignment horizontal="right" vertical="center"/>
    </xf>
    <xf numFmtId="0" fontId="15" fillId="0" borderId="1" xfId="0" applyFont="1" applyBorder="1" applyAlignment="1" applyProtection="1">
      <alignment horizontal="right" vertical="center"/>
    </xf>
    <xf numFmtId="0" fontId="12" fillId="0" borderId="1" xfId="0" applyFont="1" applyBorder="1" applyProtection="1">
      <alignment vertical="center"/>
    </xf>
    <xf numFmtId="0" fontId="8" fillId="5" borderId="4"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wrapText="1"/>
      <protection locked="0"/>
    </xf>
    <xf numFmtId="0" fontId="12" fillId="5" borderId="3" xfId="0" applyFont="1" applyFill="1" applyBorder="1" applyAlignment="1" applyProtection="1">
      <alignment vertical="center"/>
      <protection locked="0"/>
    </xf>
    <xf numFmtId="0" fontId="0" fillId="5" borderId="12"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12" fillId="5" borderId="1" xfId="0" applyFont="1" applyFill="1" applyBorder="1" applyProtection="1">
      <alignment vertical="center"/>
      <protection locked="0"/>
    </xf>
    <xf numFmtId="0" fontId="3" fillId="0" borderId="3" xfId="2" applyFont="1" applyBorder="1" applyAlignment="1" applyProtection="1">
      <alignment horizontal="center" vertical="center" wrapText="1"/>
    </xf>
    <xf numFmtId="0" fontId="3" fillId="2" borderId="16" xfId="2" applyFont="1" applyFill="1" applyBorder="1" applyAlignment="1" applyProtection="1">
      <alignment horizontal="center" vertical="center" wrapText="1"/>
    </xf>
    <xf numFmtId="0" fontId="3" fillId="2" borderId="17"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wrapText="1"/>
    </xf>
    <xf numFmtId="0" fontId="3" fillId="2" borderId="20"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xf>
    <xf numFmtId="0" fontId="3" fillId="2" borderId="20" xfId="2" applyFont="1" applyFill="1" applyBorder="1" applyAlignment="1" applyProtection="1">
      <alignment horizontal="center" vertical="center"/>
    </xf>
    <xf numFmtId="0" fontId="3" fillId="0" borderId="4" xfId="2" applyFont="1" applyFill="1" applyBorder="1" applyAlignment="1" applyProtection="1">
      <alignment horizontal="center" vertical="center" wrapText="1"/>
    </xf>
    <xf numFmtId="0" fontId="3" fillId="0" borderId="2" xfId="2" applyFont="1" applyFill="1" applyBorder="1" applyAlignment="1" applyProtection="1">
      <alignment horizontal="center" vertical="center" wrapText="1"/>
    </xf>
    <xf numFmtId="0" fontId="3" fillId="0" borderId="5" xfId="2" applyFont="1" applyFill="1" applyBorder="1" applyAlignment="1" applyProtection="1">
      <alignment horizontal="center" vertical="center" wrapText="1"/>
    </xf>
    <xf numFmtId="0" fontId="3" fillId="2" borderId="16" xfId="2" applyFont="1" applyFill="1" applyBorder="1" applyAlignment="1" applyProtection="1">
      <alignment horizontal="center" vertical="center"/>
    </xf>
    <xf numFmtId="0" fontId="3" fillId="2" borderId="17" xfId="2" applyFont="1" applyFill="1" applyBorder="1" applyAlignment="1" applyProtection="1">
      <alignment horizontal="center" vertical="center"/>
    </xf>
    <xf numFmtId="0" fontId="3" fillId="0" borderId="19" xfId="2" applyFont="1" applyFill="1" applyBorder="1" applyAlignment="1" applyProtection="1">
      <alignment horizontal="center" vertical="center"/>
    </xf>
    <xf numFmtId="0" fontId="3" fillId="0" borderId="20" xfId="2" applyFont="1" applyFill="1" applyBorder="1" applyAlignment="1" applyProtection="1">
      <alignment horizontal="center" vertical="center"/>
    </xf>
    <xf numFmtId="0" fontId="14" fillId="0" borderId="4" xfId="0" applyFont="1" applyBorder="1" applyAlignment="1" applyProtection="1">
      <alignment horizontal="left" vertical="center"/>
    </xf>
    <xf numFmtId="0" fontId="14" fillId="0" borderId="2" xfId="0" applyFont="1" applyBorder="1" applyAlignment="1" applyProtection="1">
      <alignment horizontal="left" vertical="center"/>
    </xf>
    <xf numFmtId="0" fontId="14" fillId="0" borderId="2" xfId="0" applyFont="1" applyBorder="1" applyAlignment="1" applyProtection="1">
      <alignment horizontal="center" vertical="center"/>
    </xf>
    <xf numFmtId="0" fontId="14" fillId="0" borderId="5" xfId="0" applyFont="1" applyBorder="1" applyAlignment="1" applyProtection="1">
      <alignment horizontal="left" vertical="center"/>
    </xf>
    <xf numFmtId="0" fontId="3" fillId="0" borderId="3" xfId="2" applyFont="1" applyFill="1" applyBorder="1" applyAlignment="1" applyProtection="1">
      <alignment horizontal="center" vertical="center" wrapText="1"/>
    </xf>
    <xf numFmtId="0" fontId="3" fillId="0" borderId="4" xfId="2" applyFont="1" applyBorder="1" applyAlignment="1" applyProtection="1">
      <alignment horizontal="center" vertical="center" wrapText="1"/>
    </xf>
    <xf numFmtId="0" fontId="3" fillId="0" borderId="2"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3" fillId="5" borderId="2" xfId="2" applyFont="1" applyFill="1" applyBorder="1" applyAlignment="1" applyProtection="1">
      <alignment horizontal="center" vertical="center"/>
      <protection locked="0"/>
    </xf>
    <xf numFmtId="0" fontId="3" fillId="0" borderId="11" xfId="2" applyFont="1" applyBorder="1" applyAlignment="1" applyProtection="1">
      <alignment horizontal="center" vertical="center" wrapText="1"/>
    </xf>
    <xf numFmtId="0" fontId="3" fillId="0" borderId="12" xfId="2" applyFont="1" applyBorder="1" applyAlignment="1" applyProtection="1">
      <alignment horizontal="center" vertical="center" wrapText="1"/>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8" xfId="2" applyFont="1" applyBorder="1" applyAlignment="1" applyProtection="1">
      <alignment horizontal="center" vertical="center" wrapText="1"/>
    </xf>
    <xf numFmtId="0" fontId="3" fillId="0" borderId="9"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3" fillId="0" borderId="10" xfId="2" applyFont="1" applyBorder="1" applyAlignment="1" applyProtection="1">
      <alignment horizontal="center" vertical="center" wrapText="1"/>
    </xf>
    <xf numFmtId="0" fontId="6" fillId="0" borderId="3" xfId="2" applyFont="1" applyBorder="1" applyAlignment="1" applyProtection="1">
      <alignment horizontal="center" vertical="center" wrapText="1"/>
    </xf>
    <xf numFmtId="0" fontId="3" fillId="2" borderId="16" xfId="2" applyFont="1" applyFill="1" applyBorder="1" applyAlignment="1" applyProtection="1">
      <alignment horizontal="left" vertical="center" wrapText="1"/>
    </xf>
    <xf numFmtId="0" fontId="3" fillId="2" borderId="17" xfId="2" applyFont="1" applyFill="1" applyBorder="1" applyAlignment="1" applyProtection="1">
      <alignment horizontal="left" vertical="center" wrapText="1"/>
    </xf>
    <xf numFmtId="0" fontId="3" fillId="2" borderId="4" xfId="2" applyFont="1" applyFill="1" applyBorder="1" applyAlignment="1" applyProtection="1">
      <alignment horizontal="right" vertical="center" wrapText="1"/>
    </xf>
    <xf numFmtId="0" fontId="3" fillId="2" borderId="2" xfId="2" applyFont="1" applyFill="1" applyBorder="1" applyAlignment="1" applyProtection="1">
      <alignment horizontal="right" vertical="center" wrapText="1"/>
    </xf>
    <xf numFmtId="0" fontId="3" fillId="2" borderId="5" xfId="2" applyFont="1" applyFill="1" applyBorder="1" applyAlignment="1" applyProtection="1">
      <alignment horizontal="right" vertical="center" wrapText="1"/>
    </xf>
    <xf numFmtId="0" fontId="3" fillId="2" borderId="4" xfId="2" applyFont="1" applyFill="1" applyBorder="1" applyAlignment="1" applyProtection="1">
      <alignment horizontal="center" vertical="center" wrapText="1"/>
    </xf>
    <xf numFmtId="0" fontId="3" fillId="2" borderId="2" xfId="2" applyFont="1" applyFill="1" applyBorder="1" applyAlignment="1" applyProtection="1">
      <alignment horizontal="center" vertical="center" wrapText="1"/>
    </xf>
    <xf numFmtId="0" fontId="3" fillId="2" borderId="5"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0" xfId="2" applyFont="1" applyFill="1" applyBorder="1" applyAlignment="1" applyProtection="1">
      <alignment horizontal="center" vertical="center" wrapText="1"/>
    </xf>
    <xf numFmtId="0" fontId="6" fillId="2" borderId="16" xfId="2" applyFont="1" applyFill="1" applyBorder="1" applyAlignment="1" applyProtection="1">
      <alignment horizontal="center" vertical="center" wrapText="1"/>
    </xf>
    <xf numFmtId="0" fontId="6" fillId="2" borderId="17" xfId="2" applyFont="1" applyFill="1" applyBorder="1" applyAlignment="1" applyProtection="1">
      <alignment horizontal="center" vertical="center" wrapText="1"/>
    </xf>
    <xf numFmtId="0" fontId="3" fillId="0" borderId="6"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5" fillId="0" borderId="11" xfId="2" applyFont="1" applyBorder="1" applyAlignment="1" applyProtection="1">
      <alignment horizontal="center" vertical="center" wrapText="1"/>
    </xf>
    <xf numFmtId="0" fontId="5" fillId="0" borderId="12" xfId="2" applyFont="1" applyBorder="1" applyAlignment="1" applyProtection="1">
      <alignment horizontal="center" vertical="center" wrapText="1"/>
    </xf>
    <xf numFmtId="0" fontId="3" fillId="0" borderId="1" xfId="2" applyFont="1" applyBorder="1" applyAlignment="1" applyProtection="1">
      <alignment horizontal="center" vertical="center"/>
    </xf>
    <xf numFmtId="0" fontId="3" fillId="0" borderId="13" xfId="2" applyFont="1" applyBorder="1" applyAlignment="1" applyProtection="1">
      <alignment horizontal="center" vertical="center" wrapText="1"/>
    </xf>
    <xf numFmtId="0" fontId="3" fillId="0" borderId="0" xfId="2" applyFont="1" applyBorder="1" applyAlignment="1" applyProtection="1">
      <alignment horizontal="center" vertical="center" wrapText="1"/>
    </xf>
    <xf numFmtId="0" fontId="3" fillId="0" borderId="14" xfId="2" applyFont="1" applyBorder="1" applyAlignment="1" applyProtection="1">
      <alignment horizontal="center" vertical="center" wrapText="1"/>
    </xf>
    <xf numFmtId="0" fontId="7" fillId="0" borderId="3" xfId="2" applyFont="1" applyBorder="1" applyAlignment="1" applyProtection="1">
      <alignment horizontal="center" vertical="center" textRotation="255"/>
    </xf>
    <xf numFmtId="0" fontId="3" fillId="0" borderId="4"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5" xfId="2" applyFont="1" applyBorder="1" applyAlignment="1" applyProtection="1">
      <alignment horizontal="center" vertical="center"/>
    </xf>
    <xf numFmtId="0" fontId="11" fillId="0" borderId="4" xfId="2" applyFont="1" applyBorder="1" applyAlignment="1" applyProtection="1">
      <alignment horizontal="center" vertical="center" wrapText="1"/>
    </xf>
    <xf numFmtId="0" fontId="11" fillId="0" borderId="2" xfId="2" applyFont="1" applyBorder="1" applyAlignment="1" applyProtection="1">
      <alignment horizontal="center" vertical="center" wrapText="1"/>
    </xf>
    <xf numFmtId="0" fontId="11" fillId="0" borderId="5" xfId="2" applyFont="1" applyBorder="1" applyAlignment="1" applyProtection="1">
      <alignment horizontal="center" vertical="center" wrapText="1"/>
    </xf>
    <xf numFmtId="0" fontId="3" fillId="4" borderId="4" xfId="2" applyNumberFormat="1" applyFont="1" applyFill="1" applyBorder="1" applyAlignment="1" applyProtection="1">
      <alignment horizontal="center" vertical="center" wrapText="1"/>
    </xf>
    <xf numFmtId="0" fontId="3" fillId="4" borderId="2" xfId="2" applyNumberFormat="1" applyFont="1" applyFill="1" applyBorder="1" applyAlignment="1" applyProtection="1">
      <alignment horizontal="center" vertical="center" wrapText="1"/>
    </xf>
    <xf numFmtId="0" fontId="3" fillId="4" borderId="5" xfId="2" applyNumberFormat="1" applyFont="1" applyFill="1" applyBorder="1" applyAlignment="1" applyProtection="1">
      <alignment horizontal="center" vertical="center" wrapText="1"/>
    </xf>
    <xf numFmtId="0" fontId="3" fillId="4" borderId="4" xfId="2" applyNumberFormat="1" applyFont="1" applyFill="1" applyBorder="1" applyAlignment="1" applyProtection="1">
      <alignment horizontal="center" vertical="center"/>
    </xf>
    <xf numFmtId="0" fontId="3" fillId="4" borderId="2" xfId="2" applyNumberFormat="1" applyFont="1" applyFill="1" applyBorder="1" applyAlignment="1" applyProtection="1">
      <alignment horizontal="center" vertical="center"/>
    </xf>
    <xf numFmtId="0" fontId="3" fillId="4" borderId="5" xfId="2" applyNumberFormat="1" applyFont="1" applyFill="1" applyBorder="1" applyAlignment="1" applyProtection="1">
      <alignment horizontal="center" vertical="center"/>
    </xf>
    <xf numFmtId="0" fontId="11" fillId="4" borderId="4" xfId="2" applyNumberFormat="1" applyFont="1" applyFill="1" applyBorder="1" applyAlignment="1" applyProtection="1">
      <alignment horizontal="left" vertical="center" wrapText="1"/>
    </xf>
    <xf numFmtId="0" fontId="11" fillId="4" borderId="2" xfId="2" applyNumberFormat="1" applyFont="1" applyFill="1" applyBorder="1" applyAlignment="1" applyProtection="1">
      <alignment horizontal="left" vertical="center" wrapText="1"/>
    </xf>
    <xf numFmtId="0" fontId="11" fillId="4" borderId="5" xfId="2" applyNumberFormat="1" applyFont="1" applyFill="1" applyBorder="1" applyAlignment="1" applyProtection="1">
      <alignment horizontal="left" vertical="center" wrapText="1"/>
    </xf>
    <xf numFmtId="0" fontId="14" fillId="0" borderId="3" xfId="0" applyFont="1" applyBorder="1" applyAlignment="1" applyProtection="1">
      <alignment horizontal="left" vertical="center"/>
    </xf>
    <xf numFmtId="0" fontId="14" fillId="0" borderId="3" xfId="0" applyFont="1" applyBorder="1" applyAlignment="1" applyProtection="1">
      <alignment horizontal="center" vertical="center"/>
    </xf>
    <xf numFmtId="0" fontId="4" fillId="0" borderId="0" xfId="2" applyFont="1" applyBorder="1" applyAlignment="1" applyProtection="1">
      <alignment horizontal="center" vertical="center" wrapText="1"/>
    </xf>
    <xf numFmtId="0" fontId="3" fillId="0" borderId="1" xfId="2" applyFont="1" applyBorder="1" applyAlignment="1" applyProtection="1">
      <alignment horizontal="left" vertical="center" wrapText="1"/>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9" xfId="0" applyBorder="1" applyAlignment="1" applyProtection="1">
      <alignment horizontal="left" vertical="center"/>
    </xf>
    <xf numFmtId="0" fontId="0" fillId="0" borderId="1" xfId="0" applyBorder="1" applyAlignment="1" applyProtection="1">
      <alignment horizontal="left" vertical="center"/>
    </xf>
    <xf numFmtId="0" fontId="0" fillId="0" borderId="10" xfId="0" applyBorder="1" applyAlignment="1" applyProtection="1">
      <alignment horizontal="left" vertical="center"/>
    </xf>
    <xf numFmtId="0" fontId="3" fillId="0" borderId="16" xfId="2" applyFont="1" applyBorder="1" applyAlignment="1" applyProtection="1">
      <alignment horizontal="center" vertical="center" wrapText="1"/>
    </xf>
    <xf numFmtId="0" fontId="3" fillId="0" borderId="17" xfId="2" applyFont="1" applyBorder="1" applyAlignment="1" applyProtection="1">
      <alignment horizontal="center" vertical="center" wrapText="1"/>
    </xf>
    <xf numFmtId="0" fontId="3" fillId="0" borderId="3" xfId="2" applyFont="1" applyBorder="1" applyAlignment="1" applyProtection="1">
      <alignment horizontal="center" vertical="center"/>
    </xf>
    <xf numFmtId="0" fontId="3" fillId="0" borderId="19" xfId="2" applyFont="1" applyBorder="1" applyAlignment="1" applyProtection="1">
      <alignment horizontal="center" vertical="center" wrapText="1"/>
    </xf>
    <xf numFmtId="0" fontId="3" fillId="0" borderId="20" xfId="2" applyFont="1" applyBorder="1" applyAlignment="1" applyProtection="1">
      <alignment horizontal="center" vertical="center" wrapText="1"/>
    </xf>
    <xf numFmtId="49" fontId="3" fillId="0" borderId="16" xfId="2" applyNumberFormat="1" applyFont="1" applyBorder="1" applyAlignment="1" applyProtection="1">
      <alignment horizontal="center" vertical="center" wrapText="1"/>
    </xf>
    <xf numFmtId="49" fontId="3" fillId="0" borderId="17" xfId="2" applyNumberFormat="1" applyFont="1" applyBorder="1" applyAlignment="1" applyProtection="1">
      <alignment horizontal="center" vertical="center" wrapText="1"/>
    </xf>
    <xf numFmtId="0" fontId="3" fillId="0" borderId="11" xfId="2" applyFont="1" applyBorder="1" applyAlignment="1" applyProtection="1">
      <alignment horizontal="center" vertical="center"/>
    </xf>
    <xf numFmtId="0" fontId="3" fillId="0" borderId="12" xfId="2" applyFont="1" applyBorder="1" applyAlignment="1" applyProtection="1">
      <alignment horizontal="center" vertical="center"/>
    </xf>
    <xf numFmtId="0" fontId="12" fillId="0" borderId="3" xfId="0" applyFont="1" applyBorder="1" applyAlignment="1" applyProtection="1">
      <alignment horizontal="left" vertical="center"/>
    </xf>
    <xf numFmtId="0" fontId="12" fillId="0" borderId="3" xfId="0" applyFont="1" applyBorder="1" applyAlignment="1" applyProtection="1">
      <alignment horizontal="center" vertical="center"/>
    </xf>
    <xf numFmtId="0" fontId="3" fillId="4" borderId="4" xfId="2" applyFont="1" applyFill="1" applyBorder="1" applyAlignment="1" applyProtection="1">
      <alignment horizontal="center" vertical="center"/>
    </xf>
    <xf numFmtId="0" fontId="3" fillId="4" borderId="2" xfId="2" applyFont="1" applyFill="1" applyBorder="1" applyAlignment="1" applyProtection="1">
      <alignment horizontal="center" vertical="center"/>
    </xf>
    <xf numFmtId="0" fontId="3" fillId="4" borderId="5" xfId="2" applyFont="1" applyFill="1" applyBorder="1" applyAlignment="1" applyProtection="1">
      <alignment horizontal="center" vertical="center"/>
    </xf>
    <xf numFmtId="0" fontId="3" fillId="0" borderId="10" xfId="2" applyFont="1" applyBorder="1" applyAlignment="1" applyProtection="1">
      <alignment horizontal="center" vertical="center"/>
    </xf>
    <xf numFmtId="0" fontId="5" fillId="0" borderId="3" xfId="2" applyFont="1" applyBorder="1" applyAlignment="1" applyProtection="1">
      <alignment horizontal="center" vertical="center" wrapText="1"/>
    </xf>
    <xf numFmtId="0" fontId="11" fillId="0" borderId="3" xfId="2" applyFont="1" applyBorder="1" applyAlignment="1" applyProtection="1">
      <alignment horizontal="center" vertical="center" wrapText="1"/>
    </xf>
    <xf numFmtId="0" fontId="3" fillId="4" borderId="3" xfId="2" applyFont="1" applyFill="1" applyBorder="1" applyAlignment="1" applyProtection="1">
      <alignment horizontal="center" vertical="center" wrapText="1"/>
    </xf>
    <xf numFmtId="0" fontId="11" fillId="4" borderId="3" xfId="2" applyFont="1" applyFill="1" applyBorder="1" applyAlignment="1" applyProtection="1">
      <alignment horizontal="left" vertical="center" wrapText="1"/>
    </xf>
    <xf numFmtId="0" fontId="3" fillId="0" borderId="0" xfId="2" applyFont="1" applyBorder="1" applyAlignment="1" applyProtection="1">
      <alignment horizontal="left" vertical="center" wrapText="1"/>
    </xf>
    <xf numFmtId="0" fontId="12" fillId="0" borderId="0" xfId="0" applyFont="1" applyAlignment="1" applyProtection="1">
      <alignment vertical="center" wrapText="1"/>
    </xf>
    <xf numFmtId="0" fontId="3" fillId="0" borderId="9" xfId="2" applyFont="1" applyBorder="1" applyAlignment="1" applyProtection="1">
      <alignment horizontal="center" vertical="center"/>
    </xf>
    <xf numFmtId="0" fontId="0" fillId="5" borderId="2" xfId="0" applyFill="1" applyBorder="1" applyAlignment="1" applyProtection="1">
      <alignment horizontal="left" vertical="center"/>
    </xf>
    <xf numFmtId="0" fontId="0" fillId="5" borderId="5" xfId="0" applyFill="1" applyBorder="1" applyAlignment="1" applyProtection="1">
      <alignment horizontal="left" vertical="center"/>
    </xf>
    <xf numFmtId="0" fontId="8" fillId="5" borderId="2" xfId="0" applyFont="1" applyFill="1" applyBorder="1" applyAlignment="1" applyProtection="1">
      <alignment horizontal="left" vertical="center"/>
    </xf>
    <xf numFmtId="0" fontId="8" fillId="5" borderId="5" xfId="0" applyFont="1" applyFill="1" applyBorder="1" applyAlignment="1" applyProtection="1">
      <alignment horizontal="left" vertical="center"/>
    </xf>
    <xf numFmtId="0" fontId="0" fillId="0" borderId="4" xfId="0" applyFill="1" applyBorder="1" applyAlignment="1" applyProtection="1">
      <alignment horizontal="center" vertical="center"/>
    </xf>
    <xf numFmtId="0" fontId="0" fillId="0" borderId="2"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4" borderId="2" xfId="0" applyFill="1" applyBorder="1" applyAlignment="1" applyProtection="1">
      <alignment horizontal="center" vertical="center" wrapText="1"/>
    </xf>
    <xf numFmtId="38" fontId="0" fillId="4" borderId="3" xfId="1" applyFont="1" applyFill="1" applyBorder="1" applyAlignment="1" applyProtection="1">
      <alignment horizontal="center" vertical="center"/>
    </xf>
    <xf numFmtId="0" fontId="0" fillId="4" borderId="3" xfId="0" applyFill="1" applyBorder="1" applyAlignment="1" applyProtection="1">
      <alignment horizontal="center" vertical="center"/>
    </xf>
    <xf numFmtId="3" fontId="0" fillId="4" borderId="3" xfId="0" applyNumberFormat="1" applyFill="1" applyBorder="1" applyAlignment="1" applyProtection="1">
      <alignment horizontal="center" vertical="center"/>
    </xf>
    <xf numFmtId="38" fontId="0" fillId="4" borderId="3" xfId="0" applyNumberFormat="1" applyFill="1" applyBorder="1" applyAlignment="1" applyProtection="1">
      <alignment horizontal="center" vertical="center"/>
    </xf>
    <xf numFmtId="38" fontId="0" fillId="0" borderId="3" xfId="1" applyFont="1" applyFill="1" applyBorder="1" applyAlignment="1" applyProtection="1">
      <alignment horizontal="center" vertical="center"/>
    </xf>
    <xf numFmtId="0" fontId="0" fillId="0" borderId="3" xfId="0" applyFill="1" applyBorder="1" applyAlignment="1" applyProtection="1">
      <alignment horizontal="left" vertical="center" indent="1"/>
    </xf>
    <xf numFmtId="0" fontId="0" fillId="0" borderId="3" xfId="0" applyFill="1" applyBorder="1" applyAlignment="1" applyProtection="1">
      <alignment horizontal="left" vertical="center" wrapText="1"/>
    </xf>
    <xf numFmtId="0" fontId="0" fillId="0" borderId="3" xfId="0" applyFill="1" applyBorder="1" applyAlignment="1" applyProtection="1">
      <alignment horizontal="left" vertical="center"/>
    </xf>
    <xf numFmtId="0" fontId="0" fillId="0" borderId="4" xfId="0"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4" xfId="0" applyFill="1" applyBorder="1" applyAlignment="1" applyProtection="1">
      <alignment horizontal="center" vertical="center" wrapText="1"/>
    </xf>
    <xf numFmtId="0" fontId="0" fillId="0" borderId="2" xfId="0" applyFill="1" applyBorder="1" applyAlignment="1" applyProtection="1">
      <alignment horizontal="center" vertical="center" wrapText="1"/>
    </xf>
    <xf numFmtId="0" fontId="0" fillId="0" borderId="5" xfId="0" applyFill="1" applyBorder="1" applyAlignment="1" applyProtection="1">
      <alignment horizontal="center" vertical="center" wrapText="1"/>
    </xf>
    <xf numFmtId="0" fontId="0" fillId="0" borderId="3" xfId="0" applyBorder="1" applyAlignment="1" applyProtection="1">
      <alignment horizontal="left" vertical="center"/>
    </xf>
    <xf numFmtId="0" fontId="0" fillId="0" borderId="4" xfId="0"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3" fillId="5" borderId="4" xfId="2" applyNumberFormat="1" applyFont="1" applyFill="1" applyBorder="1" applyAlignment="1" applyProtection="1">
      <alignment horizontal="center" vertical="center" wrapText="1"/>
      <protection locked="0"/>
    </xf>
    <xf numFmtId="0" fontId="3" fillId="5" borderId="2" xfId="2" applyNumberFormat="1" applyFont="1" applyFill="1" applyBorder="1" applyAlignment="1" applyProtection="1">
      <alignment horizontal="center" vertical="center" wrapText="1"/>
      <protection locked="0"/>
    </xf>
    <xf numFmtId="0" fontId="3" fillId="5" borderId="5" xfId="2" applyNumberFormat="1" applyFont="1" applyFill="1" applyBorder="1" applyAlignment="1" applyProtection="1">
      <alignment horizontal="center" vertical="center" wrapText="1"/>
      <protection locked="0"/>
    </xf>
    <xf numFmtId="0" fontId="3" fillId="5" borderId="4" xfId="2" applyNumberFormat="1" applyFont="1" applyFill="1" applyBorder="1" applyAlignment="1" applyProtection="1">
      <alignment horizontal="center" vertical="center"/>
      <protection locked="0"/>
    </xf>
    <xf numFmtId="0" fontId="3" fillId="5" borderId="2" xfId="2" applyNumberFormat="1" applyFont="1" applyFill="1" applyBorder="1" applyAlignment="1" applyProtection="1">
      <alignment horizontal="center" vertical="center"/>
      <protection locked="0"/>
    </xf>
    <xf numFmtId="0" fontId="3" fillId="5" borderId="5" xfId="2" applyNumberFormat="1" applyFont="1" applyFill="1" applyBorder="1" applyAlignment="1" applyProtection="1">
      <alignment horizontal="center" vertical="center"/>
      <protection locked="0"/>
    </xf>
    <xf numFmtId="0" fontId="11" fillId="5" borderId="4" xfId="2" applyNumberFormat="1" applyFont="1" applyFill="1" applyBorder="1" applyAlignment="1" applyProtection="1">
      <alignment horizontal="left" vertical="center" wrapText="1"/>
      <protection locked="0"/>
    </xf>
    <xf numFmtId="0" fontId="11" fillId="5" borderId="2" xfId="2" applyNumberFormat="1" applyFont="1" applyFill="1" applyBorder="1" applyAlignment="1" applyProtection="1">
      <alignment horizontal="left" vertical="center" wrapText="1"/>
      <protection locked="0"/>
    </xf>
    <xf numFmtId="0" fontId="11" fillId="5" borderId="5" xfId="2" applyNumberFormat="1" applyFont="1" applyFill="1" applyBorder="1" applyAlignment="1" applyProtection="1">
      <alignment horizontal="left" vertical="center" wrapText="1"/>
      <protection locked="0"/>
    </xf>
    <xf numFmtId="0" fontId="0" fillId="0" borderId="3" xfId="0" applyFill="1" applyBorder="1" applyAlignment="1" applyProtection="1">
      <alignment horizontal="center" vertical="center"/>
    </xf>
    <xf numFmtId="0" fontId="12" fillId="0" borderId="4" xfId="0" applyFont="1" applyFill="1" applyBorder="1" applyAlignment="1" applyProtection="1">
      <alignment horizontal="left" vertical="center"/>
    </xf>
    <xf numFmtId="0" fontId="12" fillId="0" borderId="2" xfId="0" applyFont="1" applyFill="1" applyBorder="1" applyAlignment="1" applyProtection="1">
      <alignment horizontal="left" vertical="center"/>
    </xf>
    <xf numFmtId="0" fontId="12" fillId="0" borderId="5" xfId="0" applyFont="1" applyFill="1" applyBorder="1" applyAlignment="1" applyProtection="1">
      <alignment horizontal="left" vertical="center"/>
    </xf>
    <xf numFmtId="0" fontId="12" fillId="0" borderId="4" xfId="0" applyFont="1" applyFill="1" applyBorder="1" applyAlignment="1" applyProtection="1">
      <alignment horizontal="center" vertical="center"/>
    </xf>
    <xf numFmtId="0" fontId="12" fillId="0" borderId="2" xfId="0" applyFont="1" applyFill="1" applyBorder="1" applyAlignment="1" applyProtection="1">
      <alignment horizontal="center" vertical="center"/>
    </xf>
    <xf numFmtId="0" fontId="12" fillId="0" borderId="5" xfId="0" applyFont="1" applyFill="1" applyBorder="1" applyAlignment="1" applyProtection="1">
      <alignment horizontal="center" vertical="center"/>
    </xf>
    <xf numFmtId="3" fontId="0" fillId="0" borderId="3" xfId="0" applyNumberFormat="1" applyFill="1" applyBorder="1" applyAlignment="1" applyProtection="1">
      <alignment horizontal="center" vertical="center"/>
    </xf>
    <xf numFmtId="0" fontId="9" fillId="0" borderId="3" xfId="0" applyFont="1" applyFill="1" applyBorder="1" applyAlignment="1" applyProtection="1">
      <alignment horizontal="left" vertical="center"/>
    </xf>
    <xf numFmtId="176" fontId="0" fillId="0" borderId="2" xfId="0" applyNumberFormat="1" applyFill="1" applyBorder="1" applyAlignment="1" applyProtection="1">
      <alignment horizontal="center" vertical="center"/>
    </xf>
    <xf numFmtId="176" fontId="0" fillId="0" borderId="5" xfId="0" applyNumberFormat="1" applyFill="1" applyBorder="1" applyAlignment="1" applyProtection="1">
      <alignment horizontal="center" vertical="center"/>
    </xf>
    <xf numFmtId="0" fontId="0" fillId="0" borderId="0" xfId="0" applyFill="1" applyAlignment="1" applyProtection="1">
      <alignment horizontal="center" vertical="center"/>
    </xf>
    <xf numFmtId="38" fontId="0" fillId="0" borderId="3" xfId="0" applyNumberFormat="1" applyFill="1" applyBorder="1" applyAlignment="1" applyProtection="1">
      <alignment horizontal="center" vertical="center"/>
    </xf>
    <xf numFmtId="0" fontId="0" fillId="0" borderId="4" xfId="0" applyFill="1" applyBorder="1" applyAlignment="1" applyProtection="1">
      <alignment horizontal="right" vertical="center" wrapText="1"/>
    </xf>
    <xf numFmtId="0" fontId="0" fillId="0" borderId="2" xfId="0" applyFill="1" applyBorder="1" applyAlignment="1" applyProtection="1">
      <alignment horizontal="right" vertical="center" wrapText="1"/>
    </xf>
    <xf numFmtId="0" fontId="0" fillId="0" borderId="9" xfId="0"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0" xfId="0" applyBorder="1" applyAlignment="1" applyProtection="1">
      <alignment horizontal="left" vertical="center" wrapText="1"/>
    </xf>
    <xf numFmtId="3" fontId="15" fillId="4" borderId="1" xfId="0" applyNumberFormat="1" applyFont="1" applyFill="1" applyBorder="1" applyAlignment="1" applyProtection="1">
      <alignment horizontal="right" vertical="center"/>
    </xf>
    <xf numFmtId="0" fontId="15" fillId="4" borderId="1" xfId="0" applyFont="1" applyFill="1" applyBorder="1" applyAlignment="1" applyProtection="1">
      <alignment horizontal="right" vertical="center"/>
    </xf>
    <xf numFmtId="3" fontId="10" fillId="4" borderId="1" xfId="0" applyNumberFormat="1" applyFont="1" applyFill="1" applyBorder="1" applyAlignment="1" applyProtection="1">
      <alignment horizontal="right" vertical="center"/>
    </xf>
    <xf numFmtId="0" fontId="10" fillId="4" borderId="1" xfId="0" applyFont="1" applyFill="1" applyBorder="1" applyAlignment="1" applyProtection="1">
      <alignment horizontal="right" vertical="center"/>
    </xf>
    <xf numFmtId="3" fontId="10" fillId="0" borderId="1" xfId="0" applyNumberFormat="1" applyFont="1" applyFill="1" applyBorder="1" applyAlignment="1" applyProtection="1">
      <alignment horizontal="right" vertical="center"/>
    </xf>
    <xf numFmtId="0" fontId="10" fillId="0" borderId="1" xfId="0" applyFont="1" applyFill="1" applyBorder="1" applyAlignment="1" applyProtection="1">
      <alignment horizontal="right" vertical="center"/>
    </xf>
    <xf numFmtId="38" fontId="10" fillId="4" borderId="1" xfId="1" applyFont="1" applyFill="1" applyBorder="1" applyAlignment="1" applyProtection="1">
      <alignment horizontal="right" vertical="center"/>
    </xf>
    <xf numFmtId="3" fontId="13" fillId="0" borderId="1" xfId="0" applyNumberFormat="1" applyFont="1" applyFill="1" applyBorder="1" applyAlignment="1" applyProtection="1">
      <alignment horizontal="right" vertical="center"/>
    </xf>
    <xf numFmtId="0" fontId="13" fillId="0" borderId="1" xfId="0" applyFont="1" applyFill="1" applyBorder="1" applyAlignment="1" applyProtection="1">
      <alignment horizontal="right" vertical="center"/>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426242</xdr:colOff>
      <xdr:row>4</xdr:row>
      <xdr:rowOff>66676</xdr:rowOff>
    </xdr:from>
    <xdr:to>
      <xdr:col>30</xdr:col>
      <xdr:colOff>3759992</xdr:colOff>
      <xdr:row>5</xdr:row>
      <xdr:rowOff>288132</xdr:rowOff>
    </xdr:to>
    <xdr:sp macro="" textlink="">
      <xdr:nvSpPr>
        <xdr:cNvPr id="2" name="角丸四角形吹き出し 1"/>
        <xdr:cNvSpPr/>
      </xdr:nvSpPr>
      <xdr:spPr>
        <a:xfrm>
          <a:off x="8081961" y="1126332"/>
          <a:ext cx="3333750" cy="55483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250031</xdr:colOff>
      <xdr:row>8</xdr:row>
      <xdr:rowOff>157163</xdr:rowOff>
    </xdr:from>
    <xdr:to>
      <xdr:col>30</xdr:col>
      <xdr:colOff>4000500</xdr:colOff>
      <xdr:row>10</xdr:row>
      <xdr:rowOff>71437</xdr:rowOff>
    </xdr:to>
    <xdr:sp macro="" textlink="">
      <xdr:nvSpPr>
        <xdr:cNvPr id="2" name="角丸四角形吹き出し 1"/>
        <xdr:cNvSpPr/>
      </xdr:nvSpPr>
      <xdr:spPr>
        <a:xfrm>
          <a:off x="8072437" y="2240757"/>
          <a:ext cx="3750469" cy="49768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255512</xdr:colOff>
      <xdr:row>4</xdr:row>
      <xdr:rowOff>105833</xdr:rowOff>
    </xdr:from>
    <xdr:to>
      <xdr:col>35</xdr:col>
      <xdr:colOff>458258</xdr:colOff>
      <xdr:row>5</xdr:row>
      <xdr:rowOff>136526</xdr:rowOff>
    </xdr:to>
    <xdr:sp macro="" textlink="">
      <xdr:nvSpPr>
        <xdr:cNvPr id="2" name="角丸四角形吹き出し 1"/>
        <xdr:cNvSpPr/>
      </xdr:nvSpPr>
      <xdr:spPr>
        <a:xfrm>
          <a:off x="7727345" y="994833"/>
          <a:ext cx="2954413" cy="35877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30</xdr:col>
      <xdr:colOff>254000</xdr:colOff>
      <xdr:row>24</xdr:row>
      <xdr:rowOff>105833</xdr:rowOff>
    </xdr:from>
    <xdr:to>
      <xdr:col>36</xdr:col>
      <xdr:colOff>508000</xdr:colOff>
      <xdr:row>25</xdr:row>
      <xdr:rowOff>139550</xdr:rowOff>
    </xdr:to>
    <xdr:sp macro="" textlink="">
      <xdr:nvSpPr>
        <xdr:cNvPr id="3" name="角丸四角形吹き出し 2"/>
        <xdr:cNvSpPr/>
      </xdr:nvSpPr>
      <xdr:spPr>
        <a:xfrm>
          <a:off x="7683500" y="4953000"/>
          <a:ext cx="3693583" cy="3618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（８）と（９）は、どちらか一方にのみ丸印を選択してください。</a:t>
          </a:r>
        </a:p>
      </xdr:txBody>
    </xdr:sp>
    <xdr:clientData/>
  </xdr:twoCellAnchor>
  <xdr:twoCellAnchor>
    <xdr:from>
      <xdr:col>30</xdr:col>
      <xdr:colOff>264583</xdr:colOff>
      <xdr:row>0</xdr:row>
      <xdr:rowOff>95249</xdr:rowOff>
    </xdr:from>
    <xdr:to>
      <xdr:col>35</xdr:col>
      <xdr:colOff>497416</xdr:colOff>
      <xdr:row>2</xdr:row>
      <xdr:rowOff>95250</xdr:rowOff>
    </xdr:to>
    <xdr:sp macro="" textlink="">
      <xdr:nvSpPr>
        <xdr:cNvPr id="4" name="角丸四角形吹き出し 3"/>
        <xdr:cNvSpPr/>
      </xdr:nvSpPr>
      <xdr:spPr>
        <a:xfrm>
          <a:off x="7821083" y="95249"/>
          <a:ext cx="2984500" cy="338668"/>
        </a:xfrm>
        <a:prstGeom prst="wedgeRoundRectCallout">
          <a:avLst>
            <a:gd name="adj1" fmla="val -54635"/>
            <a:gd name="adj2" fmla="val 3163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9"/>
  <sheetViews>
    <sheetView workbookViewId="0">
      <selection activeCell="B17" sqref="B17"/>
    </sheetView>
  </sheetViews>
  <sheetFormatPr defaultRowHeight="13.5" x14ac:dyDescent="0.15"/>
  <cols>
    <col min="2" max="2" width="81.375" customWidth="1"/>
  </cols>
  <sheetData>
    <row r="2" spans="2:2" ht="17.25" x14ac:dyDescent="0.15">
      <c r="B2" s="64" t="s">
        <v>257</v>
      </c>
    </row>
    <row r="3" spans="2:2" ht="17.25" x14ac:dyDescent="0.15">
      <c r="B3" s="65" t="s">
        <v>258</v>
      </c>
    </row>
    <row r="4" spans="2:2" ht="34.5" x14ac:dyDescent="0.15">
      <c r="B4" s="65" t="s">
        <v>259</v>
      </c>
    </row>
    <row r="5" spans="2:2" ht="17.25" x14ac:dyDescent="0.15">
      <c r="B5" s="65" t="s">
        <v>256</v>
      </c>
    </row>
    <row r="6" spans="2:2" ht="17.25" x14ac:dyDescent="0.15">
      <c r="B6" s="65" t="s">
        <v>260</v>
      </c>
    </row>
    <row r="7" spans="2:2" ht="34.5" x14ac:dyDescent="0.15">
      <c r="B7" s="65" t="s">
        <v>255</v>
      </c>
    </row>
    <row r="8" spans="2:2" ht="51.75" x14ac:dyDescent="0.15">
      <c r="B8" s="65" t="s">
        <v>253</v>
      </c>
    </row>
    <row r="9" spans="2:2" ht="17.25" x14ac:dyDescent="0.15">
      <c r="B9" s="65" t="s">
        <v>261</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0"/>
  <sheetViews>
    <sheetView tabSelected="1" zoomScale="85" zoomScaleNormal="85" zoomScaleSheetLayoutView="70" workbookViewId="0"/>
  </sheetViews>
  <sheetFormatPr defaultColWidth="3.625" defaultRowHeight="20.100000000000001" customHeight="1" x14ac:dyDescent="0.15"/>
  <cols>
    <col min="1" max="1" width="3.25" style="13" bestFit="1" customWidth="1"/>
    <col min="2" max="2" width="4.125" style="14" customWidth="1"/>
    <col min="3" max="7" width="4.125" style="13" customWidth="1"/>
    <col min="8" max="8" width="4.125" style="6" bestFit="1" customWidth="1"/>
    <col min="9" max="9" width="3.5" style="6" customWidth="1"/>
    <col min="10" max="10" width="3.625" style="6" customWidth="1"/>
    <col min="11" max="11" width="4.625" style="6" customWidth="1"/>
    <col min="12" max="16" width="3.625" style="6" customWidth="1"/>
    <col min="17" max="18" width="2.125" style="6" customWidth="1"/>
    <col min="19" max="19" width="4.625" style="6" customWidth="1"/>
    <col min="20" max="20" width="3.625" style="6" customWidth="1"/>
    <col min="21" max="22" width="2.125" style="6" customWidth="1"/>
    <col min="23" max="25" width="3.625" style="6" customWidth="1"/>
    <col min="26" max="27" width="2.125" style="6" customWidth="1"/>
    <col min="28" max="28" width="4.625" style="6" customWidth="1"/>
    <col min="29" max="29" width="3.625" style="6" customWidth="1"/>
    <col min="30" max="30" width="4.625" style="6" customWidth="1"/>
    <col min="31" max="31" width="172.125" style="6" customWidth="1"/>
    <col min="32" max="34" width="3.625" style="6"/>
    <col min="35" max="35" width="3.625" style="6" customWidth="1"/>
    <col min="36" max="261" width="3.625" style="6"/>
    <col min="262" max="262" width="3.25" style="6" bestFit="1" customWidth="1"/>
    <col min="263" max="268" width="3.625" style="6" customWidth="1"/>
    <col min="269" max="269" width="3" style="6" bestFit="1" customWidth="1"/>
    <col min="270" max="284" width="3.625" style="6" customWidth="1"/>
    <col min="285" max="285" width="4.625" style="6" customWidth="1"/>
    <col min="286" max="517" width="3.625" style="6"/>
    <col min="518" max="518" width="3.25" style="6" bestFit="1" customWidth="1"/>
    <col min="519" max="524" width="3.625" style="6" customWidth="1"/>
    <col min="525" max="525" width="3" style="6" bestFit="1" customWidth="1"/>
    <col min="526" max="540" width="3.625" style="6" customWidth="1"/>
    <col min="541" max="541" width="4.625" style="6" customWidth="1"/>
    <col min="542" max="773" width="3.625" style="6"/>
    <col min="774" max="774" width="3.25" style="6" bestFit="1" customWidth="1"/>
    <col min="775" max="780" width="3.625" style="6" customWidth="1"/>
    <col min="781" max="781" width="3" style="6" bestFit="1" customWidth="1"/>
    <col min="782" max="796" width="3.625" style="6" customWidth="1"/>
    <col min="797" max="797" width="4.625" style="6" customWidth="1"/>
    <col min="798" max="1029" width="3.625" style="6"/>
    <col min="1030" max="1030" width="3.25" style="6" bestFit="1" customWidth="1"/>
    <col min="1031" max="1036" width="3.625" style="6" customWidth="1"/>
    <col min="1037" max="1037" width="3" style="6" bestFit="1" customWidth="1"/>
    <col min="1038" max="1052" width="3.625" style="6" customWidth="1"/>
    <col min="1053" max="1053" width="4.625" style="6" customWidth="1"/>
    <col min="1054" max="1285" width="3.625" style="6"/>
    <col min="1286" max="1286" width="3.25" style="6" bestFit="1" customWidth="1"/>
    <col min="1287" max="1292" width="3.625" style="6" customWidth="1"/>
    <col min="1293" max="1293" width="3" style="6" bestFit="1" customWidth="1"/>
    <col min="1294" max="1308" width="3.625" style="6" customWidth="1"/>
    <col min="1309" max="1309" width="4.625" style="6" customWidth="1"/>
    <col min="1310" max="1541" width="3.625" style="6"/>
    <col min="1542" max="1542" width="3.25" style="6" bestFit="1" customWidth="1"/>
    <col min="1543" max="1548" width="3.625" style="6" customWidth="1"/>
    <col min="1549" max="1549" width="3" style="6" bestFit="1" customWidth="1"/>
    <col min="1550" max="1564" width="3.625" style="6" customWidth="1"/>
    <col min="1565" max="1565" width="4.625" style="6" customWidth="1"/>
    <col min="1566" max="1797" width="3.625" style="6"/>
    <col min="1798" max="1798" width="3.25" style="6" bestFit="1" customWidth="1"/>
    <col min="1799" max="1804" width="3.625" style="6" customWidth="1"/>
    <col min="1805" max="1805" width="3" style="6" bestFit="1" customWidth="1"/>
    <col min="1806" max="1820" width="3.625" style="6" customWidth="1"/>
    <col min="1821" max="1821" width="4.625" style="6" customWidth="1"/>
    <col min="1822" max="2053" width="3.625" style="6"/>
    <col min="2054" max="2054" width="3.25" style="6" bestFit="1" customWidth="1"/>
    <col min="2055" max="2060" width="3.625" style="6" customWidth="1"/>
    <col min="2061" max="2061" width="3" style="6" bestFit="1" customWidth="1"/>
    <col min="2062" max="2076" width="3.625" style="6" customWidth="1"/>
    <col min="2077" max="2077" width="4.625" style="6" customWidth="1"/>
    <col min="2078" max="2309" width="3.625" style="6"/>
    <col min="2310" max="2310" width="3.25" style="6" bestFit="1" customWidth="1"/>
    <col min="2311" max="2316" width="3.625" style="6" customWidth="1"/>
    <col min="2317" max="2317" width="3" style="6" bestFit="1" customWidth="1"/>
    <col min="2318" max="2332" width="3.625" style="6" customWidth="1"/>
    <col min="2333" max="2333" width="4.625" style="6" customWidth="1"/>
    <col min="2334" max="2565" width="3.625" style="6"/>
    <col min="2566" max="2566" width="3.25" style="6" bestFit="1" customWidth="1"/>
    <col min="2567" max="2572" width="3.625" style="6" customWidth="1"/>
    <col min="2573" max="2573" width="3" style="6" bestFit="1" customWidth="1"/>
    <col min="2574" max="2588" width="3.625" style="6" customWidth="1"/>
    <col min="2589" max="2589" width="4.625" style="6" customWidth="1"/>
    <col min="2590" max="2821" width="3.625" style="6"/>
    <col min="2822" max="2822" width="3.25" style="6" bestFit="1" customWidth="1"/>
    <col min="2823" max="2828" width="3.625" style="6" customWidth="1"/>
    <col min="2829" max="2829" width="3" style="6" bestFit="1" customWidth="1"/>
    <col min="2830" max="2844" width="3.625" style="6" customWidth="1"/>
    <col min="2845" max="2845" width="4.625" style="6" customWidth="1"/>
    <col min="2846" max="3077" width="3.625" style="6"/>
    <col min="3078" max="3078" width="3.25" style="6" bestFit="1" customWidth="1"/>
    <col min="3079" max="3084" width="3.625" style="6" customWidth="1"/>
    <col min="3085" max="3085" width="3" style="6" bestFit="1" customWidth="1"/>
    <col min="3086" max="3100" width="3.625" style="6" customWidth="1"/>
    <col min="3101" max="3101" width="4.625" style="6" customWidth="1"/>
    <col min="3102" max="3333" width="3.625" style="6"/>
    <col min="3334" max="3334" width="3.25" style="6" bestFit="1" customWidth="1"/>
    <col min="3335" max="3340" width="3.625" style="6" customWidth="1"/>
    <col min="3341" max="3341" width="3" style="6" bestFit="1" customWidth="1"/>
    <col min="3342" max="3356" width="3.625" style="6" customWidth="1"/>
    <col min="3357" max="3357" width="4.625" style="6" customWidth="1"/>
    <col min="3358" max="3589" width="3.625" style="6"/>
    <col min="3590" max="3590" width="3.25" style="6" bestFit="1" customWidth="1"/>
    <col min="3591" max="3596" width="3.625" style="6" customWidth="1"/>
    <col min="3597" max="3597" width="3" style="6" bestFit="1" customWidth="1"/>
    <col min="3598" max="3612" width="3.625" style="6" customWidth="1"/>
    <col min="3613" max="3613" width="4.625" style="6" customWidth="1"/>
    <col min="3614" max="3845" width="3.625" style="6"/>
    <col min="3846" max="3846" width="3.25" style="6" bestFit="1" customWidth="1"/>
    <col min="3847" max="3852" width="3.625" style="6" customWidth="1"/>
    <col min="3853" max="3853" width="3" style="6" bestFit="1" customWidth="1"/>
    <col min="3854" max="3868" width="3.625" style="6" customWidth="1"/>
    <col min="3869" max="3869" width="4.625" style="6" customWidth="1"/>
    <col min="3870" max="4101" width="3.625" style="6"/>
    <col min="4102" max="4102" width="3.25" style="6" bestFit="1" customWidth="1"/>
    <col min="4103" max="4108" width="3.625" style="6" customWidth="1"/>
    <col min="4109" max="4109" width="3" style="6" bestFit="1" customWidth="1"/>
    <col min="4110" max="4124" width="3.625" style="6" customWidth="1"/>
    <col min="4125" max="4125" width="4.625" style="6" customWidth="1"/>
    <col min="4126" max="4357" width="3.625" style="6"/>
    <col min="4358" max="4358" width="3.25" style="6" bestFit="1" customWidth="1"/>
    <col min="4359" max="4364" width="3.625" style="6" customWidth="1"/>
    <col min="4365" max="4365" width="3" style="6" bestFit="1" customWidth="1"/>
    <col min="4366" max="4380" width="3.625" style="6" customWidth="1"/>
    <col min="4381" max="4381" width="4.625" style="6" customWidth="1"/>
    <col min="4382" max="4613" width="3.625" style="6"/>
    <col min="4614" max="4614" width="3.25" style="6" bestFit="1" customWidth="1"/>
    <col min="4615" max="4620" width="3.625" style="6" customWidth="1"/>
    <col min="4621" max="4621" width="3" style="6" bestFit="1" customWidth="1"/>
    <col min="4622" max="4636" width="3.625" style="6" customWidth="1"/>
    <col min="4637" max="4637" width="4.625" style="6" customWidth="1"/>
    <col min="4638" max="4869" width="3.625" style="6"/>
    <col min="4870" max="4870" width="3.25" style="6" bestFit="1" customWidth="1"/>
    <col min="4871" max="4876" width="3.625" style="6" customWidth="1"/>
    <col min="4877" max="4877" width="3" style="6" bestFit="1" customWidth="1"/>
    <col min="4878" max="4892" width="3.625" style="6" customWidth="1"/>
    <col min="4893" max="4893" width="4.625" style="6" customWidth="1"/>
    <col min="4894" max="5125" width="3.625" style="6"/>
    <col min="5126" max="5126" width="3.25" style="6" bestFit="1" customWidth="1"/>
    <col min="5127" max="5132" width="3.625" style="6" customWidth="1"/>
    <col min="5133" max="5133" width="3" style="6" bestFit="1" customWidth="1"/>
    <col min="5134" max="5148" width="3.625" style="6" customWidth="1"/>
    <col min="5149" max="5149" width="4.625" style="6" customWidth="1"/>
    <col min="5150" max="5381" width="3.625" style="6"/>
    <col min="5382" max="5382" width="3.25" style="6" bestFit="1" customWidth="1"/>
    <col min="5383" max="5388" width="3.625" style="6" customWidth="1"/>
    <col min="5389" max="5389" width="3" style="6" bestFit="1" customWidth="1"/>
    <col min="5390" max="5404" width="3.625" style="6" customWidth="1"/>
    <col min="5405" max="5405" width="4.625" style="6" customWidth="1"/>
    <col min="5406" max="5637" width="3.625" style="6"/>
    <col min="5638" max="5638" width="3.25" style="6" bestFit="1" customWidth="1"/>
    <col min="5639" max="5644" width="3.625" style="6" customWidth="1"/>
    <col min="5645" max="5645" width="3" style="6" bestFit="1" customWidth="1"/>
    <col min="5646" max="5660" width="3.625" style="6" customWidth="1"/>
    <col min="5661" max="5661" width="4.625" style="6" customWidth="1"/>
    <col min="5662" max="5893" width="3.625" style="6"/>
    <col min="5894" max="5894" width="3.25" style="6" bestFit="1" customWidth="1"/>
    <col min="5895" max="5900" width="3.625" style="6" customWidth="1"/>
    <col min="5901" max="5901" width="3" style="6" bestFit="1" customWidth="1"/>
    <col min="5902" max="5916" width="3.625" style="6" customWidth="1"/>
    <col min="5917" max="5917" width="4.625" style="6" customWidth="1"/>
    <col min="5918" max="6149" width="3.625" style="6"/>
    <col min="6150" max="6150" width="3.25" style="6" bestFit="1" customWidth="1"/>
    <col min="6151" max="6156" width="3.625" style="6" customWidth="1"/>
    <col min="6157" max="6157" width="3" style="6" bestFit="1" customWidth="1"/>
    <col min="6158" max="6172" width="3.625" style="6" customWidth="1"/>
    <col min="6173" max="6173" width="4.625" style="6" customWidth="1"/>
    <col min="6174" max="6405" width="3.625" style="6"/>
    <col min="6406" max="6406" width="3.25" style="6" bestFit="1" customWidth="1"/>
    <col min="6407" max="6412" width="3.625" style="6" customWidth="1"/>
    <col min="6413" max="6413" width="3" style="6" bestFit="1" customWidth="1"/>
    <col min="6414" max="6428" width="3.625" style="6" customWidth="1"/>
    <col min="6429" max="6429" width="4.625" style="6" customWidth="1"/>
    <col min="6430" max="6661" width="3.625" style="6"/>
    <col min="6662" max="6662" width="3.25" style="6" bestFit="1" customWidth="1"/>
    <col min="6663" max="6668" width="3.625" style="6" customWidth="1"/>
    <col min="6669" max="6669" width="3" style="6" bestFit="1" customWidth="1"/>
    <col min="6670" max="6684" width="3.625" style="6" customWidth="1"/>
    <col min="6685" max="6685" width="4.625" style="6" customWidth="1"/>
    <col min="6686" max="6917" width="3.625" style="6"/>
    <col min="6918" max="6918" width="3.25" style="6" bestFit="1" customWidth="1"/>
    <col min="6919" max="6924" width="3.625" style="6" customWidth="1"/>
    <col min="6925" max="6925" width="3" style="6" bestFit="1" customWidth="1"/>
    <col min="6926" max="6940" width="3.625" style="6" customWidth="1"/>
    <col min="6941" max="6941" width="4.625" style="6" customWidth="1"/>
    <col min="6942" max="7173" width="3.625" style="6"/>
    <col min="7174" max="7174" width="3.25" style="6" bestFit="1" customWidth="1"/>
    <col min="7175" max="7180" width="3.625" style="6" customWidth="1"/>
    <col min="7181" max="7181" width="3" style="6" bestFit="1" customWidth="1"/>
    <col min="7182" max="7196" width="3.625" style="6" customWidth="1"/>
    <col min="7197" max="7197" width="4.625" style="6" customWidth="1"/>
    <col min="7198" max="7429" width="3.625" style="6"/>
    <col min="7430" max="7430" width="3.25" style="6" bestFit="1" customWidth="1"/>
    <col min="7431" max="7436" width="3.625" style="6" customWidth="1"/>
    <col min="7437" max="7437" width="3" style="6" bestFit="1" customWidth="1"/>
    <col min="7438" max="7452" width="3.625" style="6" customWidth="1"/>
    <col min="7453" max="7453" width="4.625" style="6" customWidth="1"/>
    <col min="7454" max="7685" width="3.625" style="6"/>
    <col min="7686" max="7686" width="3.25" style="6" bestFit="1" customWidth="1"/>
    <col min="7687" max="7692" width="3.625" style="6" customWidth="1"/>
    <col min="7693" max="7693" width="3" style="6" bestFit="1" customWidth="1"/>
    <col min="7694" max="7708" width="3.625" style="6" customWidth="1"/>
    <col min="7709" max="7709" width="4.625" style="6" customWidth="1"/>
    <col min="7710" max="7941" width="3.625" style="6"/>
    <col min="7942" max="7942" width="3.25" style="6" bestFit="1" customWidth="1"/>
    <col min="7943" max="7948" width="3.625" style="6" customWidth="1"/>
    <col min="7949" max="7949" width="3" style="6" bestFit="1" customWidth="1"/>
    <col min="7950" max="7964" width="3.625" style="6" customWidth="1"/>
    <col min="7965" max="7965" width="4.625" style="6" customWidth="1"/>
    <col min="7966" max="8197" width="3.625" style="6"/>
    <col min="8198" max="8198" width="3.25" style="6" bestFit="1" customWidth="1"/>
    <col min="8199" max="8204" width="3.625" style="6" customWidth="1"/>
    <col min="8205" max="8205" width="3" style="6" bestFit="1" customWidth="1"/>
    <col min="8206" max="8220" width="3.625" style="6" customWidth="1"/>
    <col min="8221" max="8221" width="4.625" style="6" customWidth="1"/>
    <col min="8222" max="8453" width="3.625" style="6"/>
    <col min="8454" max="8454" width="3.25" style="6" bestFit="1" customWidth="1"/>
    <col min="8455" max="8460" width="3.625" style="6" customWidth="1"/>
    <col min="8461" max="8461" width="3" style="6" bestFit="1" customWidth="1"/>
    <col min="8462" max="8476" width="3.625" style="6" customWidth="1"/>
    <col min="8477" max="8477" width="4.625" style="6" customWidth="1"/>
    <col min="8478" max="8709" width="3.625" style="6"/>
    <col min="8710" max="8710" width="3.25" style="6" bestFit="1" customWidth="1"/>
    <col min="8711" max="8716" width="3.625" style="6" customWidth="1"/>
    <col min="8717" max="8717" width="3" style="6" bestFit="1" customWidth="1"/>
    <col min="8718" max="8732" width="3.625" style="6" customWidth="1"/>
    <col min="8733" max="8733" width="4.625" style="6" customWidth="1"/>
    <col min="8734" max="8965" width="3.625" style="6"/>
    <col min="8966" max="8966" width="3.25" style="6" bestFit="1" customWidth="1"/>
    <col min="8967" max="8972" width="3.625" style="6" customWidth="1"/>
    <col min="8973" max="8973" width="3" style="6" bestFit="1" customWidth="1"/>
    <col min="8974" max="8988" width="3.625" style="6" customWidth="1"/>
    <col min="8989" max="8989" width="4.625" style="6" customWidth="1"/>
    <col min="8990" max="9221" width="3.625" style="6"/>
    <col min="9222" max="9222" width="3.25" style="6" bestFit="1" customWidth="1"/>
    <col min="9223" max="9228" width="3.625" style="6" customWidth="1"/>
    <col min="9229" max="9229" width="3" style="6" bestFit="1" customWidth="1"/>
    <col min="9230" max="9244" width="3.625" style="6" customWidth="1"/>
    <col min="9245" max="9245" width="4.625" style="6" customWidth="1"/>
    <col min="9246" max="9477" width="3.625" style="6"/>
    <col min="9478" max="9478" width="3.25" style="6" bestFit="1" customWidth="1"/>
    <col min="9479" max="9484" width="3.625" style="6" customWidth="1"/>
    <col min="9485" max="9485" width="3" style="6" bestFit="1" customWidth="1"/>
    <col min="9486" max="9500" width="3.625" style="6" customWidth="1"/>
    <col min="9501" max="9501" width="4.625" style="6" customWidth="1"/>
    <col min="9502" max="9733" width="3.625" style="6"/>
    <col min="9734" max="9734" width="3.25" style="6" bestFit="1" customWidth="1"/>
    <col min="9735" max="9740" width="3.625" style="6" customWidth="1"/>
    <col min="9741" max="9741" width="3" style="6" bestFit="1" customWidth="1"/>
    <col min="9742" max="9756" width="3.625" style="6" customWidth="1"/>
    <col min="9757" max="9757" width="4.625" style="6" customWidth="1"/>
    <col min="9758" max="9989" width="3.625" style="6"/>
    <col min="9990" max="9990" width="3.25" style="6" bestFit="1" customWidth="1"/>
    <col min="9991" max="9996" width="3.625" style="6" customWidth="1"/>
    <col min="9997" max="9997" width="3" style="6" bestFit="1" customWidth="1"/>
    <col min="9998" max="10012" width="3.625" style="6" customWidth="1"/>
    <col min="10013" max="10013" width="4.625" style="6" customWidth="1"/>
    <col min="10014" max="10245" width="3.625" style="6"/>
    <col min="10246" max="10246" width="3.25" style="6" bestFit="1" customWidth="1"/>
    <col min="10247" max="10252" width="3.625" style="6" customWidth="1"/>
    <col min="10253" max="10253" width="3" style="6" bestFit="1" customWidth="1"/>
    <col min="10254" max="10268" width="3.625" style="6" customWidth="1"/>
    <col min="10269" max="10269" width="4.625" style="6" customWidth="1"/>
    <col min="10270" max="10501" width="3.625" style="6"/>
    <col min="10502" max="10502" width="3.25" style="6" bestFit="1" customWidth="1"/>
    <col min="10503" max="10508" width="3.625" style="6" customWidth="1"/>
    <col min="10509" max="10509" width="3" style="6" bestFit="1" customWidth="1"/>
    <col min="10510" max="10524" width="3.625" style="6" customWidth="1"/>
    <col min="10525" max="10525" width="4.625" style="6" customWidth="1"/>
    <col min="10526" max="10757" width="3.625" style="6"/>
    <col min="10758" max="10758" width="3.25" style="6" bestFit="1" customWidth="1"/>
    <col min="10759" max="10764" width="3.625" style="6" customWidth="1"/>
    <col min="10765" max="10765" width="3" style="6" bestFit="1" customWidth="1"/>
    <col min="10766" max="10780" width="3.625" style="6" customWidth="1"/>
    <col min="10781" max="10781" width="4.625" style="6" customWidth="1"/>
    <col min="10782" max="11013" width="3.625" style="6"/>
    <col min="11014" max="11014" width="3.25" style="6" bestFit="1" customWidth="1"/>
    <col min="11015" max="11020" width="3.625" style="6" customWidth="1"/>
    <col min="11021" max="11021" width="3" style="6" bestFit="1" customWidth="1"/>
    <col min="11022" max="11036" width="3.625" style="6" customWidth="1"/>
    <col min="11037" max="11037" width="4.625" style="6" customWidth="1"/>
    <col min="11038" max="11269" width="3.625" style="6"/>
    <col min="11270" max="11270" width="3.25" style="6" bestFit="1" customWidth="1"/>
    <col min="11271" max="11276" width="3.625" style="6" customWidth="1"/>
    <col min="11277" max="11277" width="3" style="6" bestFit="1" customWidth="1"/>
    <col min="11278" max="11292" width="3.625" style="6" customWidth="1"/>
    <col min="11293" max="11293" width="4.625" style="6" customWidth="1"/>
    <col min="11294" max="11525" width="3.625" style="6"/>
    <col min="11526" max="11526" width="3.25" style="6" bestFit="1" customWidth="1"/>
    <col min="11527" max="11532" width="3.625" style="6" customWidth="1"/>
    <col min="11533" max="11533" width="3" style="6" bestFit="1" customWidth="1"/>
    <col min="11534" max="11548" width="3.625" style="6" customWidth="1"/>
    <col min="11549" max="11549" width="4.625" style="6" customWidth="1"/>
    <col min="11550" max="11781" width="3.625" style="6"/>
    <col min="11782" max="11782" width="3.25" style="6" bestFit="1" customWidth="1"/>
    <col min="11783" max="11788" width="3.625" style="6" customWidth="1"/>
    <col min="11789" max="11789" width="3" style="6" bestFit="1" customWidth="1"/>
    <col min="11790" max="11804" width="3.625" style="6" customWidth="1"/>
    <col min="11805" max="11805" width="4.625" style="6" customWidth="1"/>
    <col min="11806" max="12037" width="3.625" style="6"/>
    <col min="12038" max="12038" width="3.25" style="6" bestFit="1" customWidth="1"/>
    <col min="12039" max="12044" width="3.625" style="6" customWidth="1"/>
    <col min="12045" max="12045" width="3" style="6" bestFit="1" customWidth="1"/>
    <col min="12046" max="12060" width="3.625" style="6" customWidth="1"/>
    <col min="12061" max="12061" width="4.625" style="6" customWidth="1"/>
    <col min="12062" max="12293" width="3.625" style="6"/>
    <col min="12294" max="12294" width="3.25" style="6" bestFit="1" customWidth="1"/>
    <col min="12295" max="12300" width="3.625" style="6" customWidth="1"/>
    <col min="12301" max="12301" width="3" style="6" bestFit="1" customWidth="1"/>
    <col min="12302" max="12316" width="3.625" style="6" customWidth="1"/>
    <col min="12317" max="12317" width="4.625" style="6" customWidth="1"/>
    <col min="12318" max="12549" width="3.625" style="6"/>
    <col min="12550" max="12550" width="3.25" style="6" bestFit="1" customWidth="1"/>
    <col min="12551" max="12556" width="3.625" style="6" customWidth="1"/>
    <col min="12557" max="12557" width="3" style="6" bestFit="1" customWidth="1"/>
    <col min="12558" max="12572" width="3.625" style="6" customWidth="1"/>
    <col min="12573" max="12573" width="4.625" style="6" customWidth="1"/>
    <col min="12574" max="12805" width="3.625" style="6"/>
    <col min="12806" max="12806" width="3.25" style="6" bestFit="1" customWidth="1"/>
    <col min="12807" max="12812" width="3.625" style="6" customWidth="1"/>
    <col min="12813" max="12813" width="3" style="6" bestFit="1" customWidth="1"/>
    <col min="12814" max="12828" width="3.625" style="6" customWidth="1"/>
    <col min="12829" max="12829" width="4.625" style="6" customWidth="1"/>
    <col min="12830" max="13061" width="3.625" style="6"/>
    <col min="13062" max="13062" width="3.25" style="6" bestFit="1" customWidth="1"/>
    <col min="13063" max="13068" width="3.625" style="6" customWidth="1"/>
    <col min="13069" max="13069" width="3" style="6" bestFit="1" customWidth="1"/>
    <col min="13070" max="13084" width="3.625" style="6" customWidth="1"/>
    <col min="13085" max="13085" width="4.625" style="6" customWidth="1"/>
    <col min="13086" max="13317" width="3.625" style="6"/>
    <col min="13318" max="13318" width="3.25" style="6" bestFit="1" customWidth="1"/>
    <col min="13319" max="13324" width="3.625" style="6" customWidth="1"/>
    <col min="13325" max="13325" width="3" style="6" bestFit="1" customWidth="1"/>
    <col min="13326" max="13340" width="3.625" style="6" customWidth="1"/>
    <col min="13341" max="13341" width="4.625" style="6" customWidth="1"/>
    <col min="13342" max="13573" width="3.625" style="6"/>
    <col min="13574" max="13574" width="3.25" style="6" bestFit="1" customWidth="1"/>
    <col min="13575" max="13580" width="3.625" style="6" customWidth="1"/>
    <col min="13581" max="13581" width="3" style="6" bestFit="1" customWidth="1"/>
    <col min="13582" max="13596" width="3.625" style="6" customWidth="1"/>
    <col min="13597" max="13597" width="4.625" style="6" customWidth="1"/>
    <col min="13598" max="13829" width="3.625" style="6"/>
    <col min="13830" max="13830" width="3.25" style="6" bestFit="1" customWidth="1"/>
    <col min="13831" max="13836" width="3.625" style="6" customWidth="1"/>
    <col min="13837" max="13837" width="3" style="6" bestFit="1" customWidth="1"/>
    <col min="13838" max="13852" width="3.625" style="6" customWidth="1"/>
    <col min="13853" max="13853" width="4.625" style="6" customWidth="1"/>
    <col min="13854" max="14085" width="3.625" style="6"/>
    <col min="14086" max="14086" width="3.25" style="6" bestFit="1" customWidth="1"/>
    <col min="14087" max="14092" width="3.625" style="6" customWidth="1"/>
    <col min="14093" max="14093" width="3" style="6" bestFit="1" customWidth="1"/>
    <col min="14094" max="14108" width="3.625" style="6" customWidth="1"/>
    <col min="14109" max="14109" width="4.625" style="6" customWidth="1"/>
    <col min="14110" max="14341" width="3.625" style="6"/>
    <col min="14342" max="14342" width="3.25" style="6" bestFit="1" customWidth="1"/>
    <col min="14343" max="14348" width="3.625" style="6" customWidth="1"/>
    <col min="14349" max="14349" width="3" style="6" bestFit="1" customWidth="1"/>
    <col min="14350" max="14364" width="3.625" style="6" customWidth="1"/>
    <col min="14365" max="14365" width="4.625" style="6" customWidth="1"/>
    <col min="14366" max="14597" width="3.625" style="6"/>
    <col min="14598" max="14598" width="3.25" style="6" bestFit="1" customWidth="1"/>
    <col min="14599" max="14604" width="3.625" style="6" customWidth="1"/>
    <col min="14605" max="14605" width="3" style="6" bestFit="1" customWidth="1"/>
    <col min="14606" max="14620" width="3.625" style="6" customWidth="1"/>
    <col min="14621" max="14621" width="4.625" style="6" customWidth="1"/>
    <col min="14622" max="14853" width="3.625" style="6"/>
    <col min="14854" max="14854" width="3.25" style="6" bestFit="1" customWidth="1"/>
    <col min="14855" max="14860" width="3.625" style="6" customWidth="1"/>
    <col min="14861" max="14861" width="3" style="6" bestFit="1" customWidth="1"/>
    <col min="14862" max="14876" width="3.625" style="6" customWidth="1"/>
    <col min="14877" max="14877" width="4.625" style="6" customWidth="1"/>
    <col min="14878" max="15109" width="3.625" style="6"/>
    <col min="15110" max="15110" width="3.25" style="6" bestFit="1" customWidth="1"/>
    <col min="15111" max="15116" width="3.625" style="6" customWidth="1"/>
    <col min="15117" max="15117" width="3" style="6" bestFit="1" customWidth="1"/>
    <col min="15118" max="15132" width="3.625" style="6" customWidth="1"/>
    <col min="15133" max="15133" width="4.625" style="6" customWidth="1"/>
    <col min="15134" max="15365" width="3.625" style="6"/>
    <col min="15366" max="15366" width="3.25" style="6" bestFit="1" customWidth="1"/>
    <col min="15367" max="15372" width="3.625" style="6" customWidth="1"/>
    <col min="15373" max="15373" width="3" style="6" bestFit="1" customWidth="1"/>
    <col min="15374" max="15388" width="3.625" style="6" customWidth="1"/>
    <col min="15389" max="15389" width="4.625" style="6" customWidth="1"/>
    <col min="15390" max="15621" width="3.625" style="6"/>
    <col min="15622" max="15622" width="3.25" style="6" bestFit="1" customWidth="1"/>
    <col min="15623" max="15628" width="3.625" style="6" customWidth="1"/>
    <col min="15629" max="15629" width="3" style="6" bestFit="1" customWidth="1"/>
    <col min="15630" max="15644" width="3.625" style="6" customWidth="1"/>
    <col min="15645" max="15645" width="4.625" style="6" customWidth="1"/>
    <col min="15646" max="15877" width="3.625" style="6"/>
    <col min="15878" max="15878" width="3.25" style="6" bestFit="1" customWidth="1"/>
    <col min="15879" max="15884" width="3.625" style="6" customWidth="1"/>
    <col min="15885" max="15885" width="3" style="6" bestFit="1" customWidth="1"/>
    <col min="15886" max="15900" width="3.625" style="6" customWidth="1"/>
    <col min="15901" max="15901" width="4.625" style="6" customWidth="1"/>
    <col min="15902" max="16133" width="3.625" style="6"/>
    <col min="16134" max="16134" width="3.25" style="6" bestFit="1" customWidth="1"/>
    <col min="16135" max="16140" width="3.625" style="6" customWidth="1"/>
    <col min="16141" max="16141" width="3" style="6" bestFit="1" customWidth="1"/>
    <col min="16142" max="16156" width="3.625" style="6" customWidth="1"/>
    <col min="16157" max="16157" width="4.625" style="6" customWidth="1"/>
    <col min="16158" max="16384" width="3.625" style="6"/>
  </cols>
  <sheetData>
    <row r="1" spans="1:35" s="36" customFormat="1" ht="27" customHeight="1" x14ac:dyDescent="0.15">
      <c r="A1" s="66" t="s">
        <v>262</v>
      </c>
      <c r="F1" s="37"/>
      <c r="G1" s="37"/>
      <c r="H1" s="38"/>
      <c r="I1" s="38"/>
      <c r="J1" s="38"/>
      <c r="N1" s="171" t="s">
        <v>29</v>
      </c>
      <c r="O1" s="171"/>
      <c r="P1" s="171"/>
      <c r="Q1" s="172" t="str">
        <f>IF('治費書式1-3_経費内訳書'!Q1="","",'治費書式1-3_経費内訳書'!Q1)</f>
        <v/>
      </c>
      <c r="R1" s="172"/>
      <c r="S1" s="172"/>
      <c r="T1" s="172"/>
      <c r="U1" s="172"/>
      <c r="V1" s="172"/>
      <c r="W1" s="172"/>
      <c r="X1" s="172"/>
      <c r="Y1" s="172"/>
      <c r="Z1" s="172"/>
      <c r="AA1" s="172"/>
      <c r="AB1" s="172"/>
      <c r="AC1" s="172"/>
      <c r="AD1" s="172"/>
      <c r="AE1" s="41"/>
      <c r="AF1" s="41"/>
      <c r="AG1" s="41"/>
    </row>
    <row r="2" spans="1:35" s="2" customFormat="1" ht="13.5" x14ac:dyDescent="0.15">
      <c r="A2" s="1"/>
      <c r="F2" s="3"/>
      <c r="G2" s="3"/>
      <c r="H2" s="4"/>
      <c r="I2" s="4"/>
      <c r="J2" s="4"/>
      <c r="N2" s="175" t="s">
        <v>97</v>
      </c>
      <c r="O2" s="176"/>
      <c r="P2" s="177"/>
      <c r="Q2" s="62" t="str">
        <f>'治費書式1-3_経費内訳書'!Q2</f>
        <v>■</v>
      </c>
      <c r="R2" s="16" t="s">
        <v>244</v>
      </c>
      <c r="S2" s="44"/>
      <c r="T2" s="16"/>
      <c r="U2" s="17" t="str">
        <f>'治費書式1-3_経費内訳書'!U2</f>
        <v>□</v>
      </c>
      <c r="V2" s="16" t="s">
        <v>245</v>
      </c>
      <c r="W2" s="17"/>
      <c r="X2" s="16"/>
      <c r="Y2" s="44"/>
      <c r="Z2" s="16"/>
      <c r="AA2" s="16"/>
      <c r="AB2" s="16"/>
      <c r="AC2" s="16"/>
      <c r="AD2" s="18"/>
      <c r="AE2" s="42"/>
      <c r="AF2" s="42"/>
      <c r="AG2" s="42"/>
    </row>
    <row r="3" spans="1:35" s="2" customFormat="1" ht="13.5" customHeight="1" x14ac:dyDescent="0.15">
      <c r="A3" s="1"/>
      <c r="F3" s="3"/>
      <c r="G3" s="3"/>
      <c r="H3" s="4"/>
      <c r="I3" s="4"/>
      <c r="J3" s="4"/>
      <c r="N3" s="178"/>
      <c r="O3" s="179"/>
      <c r="P3" s="180"/>
      <c r="Q3" s="63" t="str">
        <f>'治費書式1-3_経費内訳書'!Q3</f>
        <v>■</v>
      </c>
      <c r="R3" s="17" t="s">
        <v>243</v>
      </c>
      <c r="S3" s="44"/>
      <c r="T3" s="12"/>
      <c r="U3" s="12" t="str">
        <f>'治費書式1-3_経費内訳書'!U3</f>
        <v>□</v>
      </c>
      <c r="V3" s="17" t="s">
        <v>246</v>
      </c>
      <c r="W3" s="12"/>
      <c r="X3" s="17"/>
      <c r="Y3" s="17"/>
      <c r="Z3" s="12" t="str">
        <f>'治費書式1-3_経費内訳書'!Z3</f>
        <v>□</v>
      </c>
      <c r="AA3" s="17" t="s">
        <v>247</v>
      </c>
      <c r="AB3" s="12"/>
      <c r="AC3" s="12"/>
      <c r="AD3" s="45"/>
      <c r="AE3" s="43"/>
      <c r="AF3" s="43"/>
      <c r="AG3" s="43"/>
      <c r="AI3" s="15"/>
    </row>
    <row r="4" spans="1:35" s="36" customFormat="1" ht="30" customHeight="1" x14ac:dyDescent="0.15">
      <c r="A4" s="173" t="s">
        <v>98</v>
      </c>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41"/>
      <c r="AF4" s="41"/>
      <c r="AG4" s="41"/>
      <c r="AI4" s="49"/>
    </row>
    <row r="5" spans="1:35" s="5" customFormat="1" ht="26.25" customHeight="1" x14ac:dyDescent="0.15">
      <c r="A5" s="174" t="s">
        <v>99</v>
      </c>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row>
    <row r="6" spans="1:35" s="5" customFormat="1" ht="26.25" customHeight="1" x14ac:dyDescent="0.15">
      <c r="A6" s="159" t="s">
        <v>35</v>
      </c>
      <c r="B6" s="160"/>
      <c r="C6" s="160"/>
      <c r="D6" s="160"/>
      <c r="E6" s="160"/>
      <c r="F6" s="160"/>
      <c r="G6" s="161"/>
      <c r="H6" s="162" t="str">
        <f>IF('治費書式1-3_経費内訳書'!H5="","",'治費書式1-3_経費内訳書'!H5)</f>
        <v/>
      </c>
      <c r="I6" s="163"/>
      <c r="J6" s="163"/>
      <c r="K6" s="163"/>
      <c r="L6" s="163"/>
      <c r="M6" s="163"/>
      <c r="N6" s="164"/>
      <c r="O6" s="156" t="s">
        <v>36</v>
      </c>
      <c r="P6" s="157"/>
      <c r="Q6" s="157"/>
      <c r="R6" s="157"/>
      <c r="S6" s="157"/>
      <c r="T6" s="157"/>
      <c r="U6" s="157"/>
      <c r="V6" s="158"/>
      <c r="W6" s="165" t="str">
        <f>IF('治費書式1-3_経費内訳書'!W5="","",'治費書式1-3_経費内訳書'!W5)</f>
        <v/>
      </c>
      <c r="X6" s="166"/>
      <c r="Y6" s="166"/>
      <c r="Z6" s="166"/>
      <c r="AA6" s="166"/>
      <c r="AB6" s="166"/>
      <c r="AC6" s="166"/>
      <c r="AD6" s="167"/>
    </row>
    <row r="7" spans="1:35" ht="25.5" customHeight="1" x14ac:dyDescent="0.15">
      <c r="A7" s="121" t="s">
        <v>80</v>
      </c>
      <c r="B7" s="122"/>
      <c r="C7" s="122"/>
      <c r="D7" s="122"/>
      <c r="E7" s="122"/>
      <c r="F7" s="122"/>
      <c r="G7" s="123"/>
      <c r="H7" s="168" t="str">
        <f>IF('治費書式1-3_経費内訳書'!H6="","",'治費書式1-3_経費内訳書'!H6)</f>
        <v/>
      </c>
      <c r="I7" s="169"/>
      <c r="J7" s="169"/>
      <c r="K7" s="169"/>
      <c r="L7" s="169"/>
      <c r="M7" s="169"/>
      <c r="N7" s="169"/>
      <c r="O7" s="169"/>
      <c r="P7" s="169"/>
      <c r="Q7" s="169"/>
      <c r="R7" s="169"/>
      <c r="S7" s="169"/>
      <c r="T7" s="169"/>
      <c r="U7" s="169"/>
      <c r="V7" s="169"/>
      <c r="W7" s="169"/>
      <c r="X7" s="169"/>
      <c r="Y7" s="169"/>
      <c r="Z7" s="169"/>
      <c r="AA7" s="169"/>
      <c r="AB7" s="169"/>
      <c r="AC7" s="169"/>
      <c r="AD7" s="170"/>
    </row>
    <row r="8" spans="1:35" ht="34.5" customHeight="1" x14ac:dyDescent="0.15">
      <c r="A8" s="71"/>
      <c r="B8" s="71"/>
      <c r="C8" s="71"/>
      <c r="D8" s="71"/>
      <c r="E8" s="71"/>
      <c r="F8" s="71"/>
      <c r="G8" s="71"/>
      <c r="H8" s="7"/>
      <c r="I8" s="7"/>
      <c r="J8" s="7"/>
      <c r="K8" s="7"/>
      <c r="L8" s="7"/>
      <c r="M8" s="7"/>
      <c r="N8" s="7"/>
      <c r="O8" s="7"/>
      <c r="P8" s="7"/>
      <c r="Q8" s="7"/>
      <c r="R8" s="7"/>
      <c r="S8" s="7"/>
      <c r="T8" s="7"/>
      <c r="U8" s="7"/>
      <c r="V8" s="7"/>
      <c r="W8" s="7"/>
      <c r="X8" s="7"/>
      <c r="Y8" s="7"/>
      <c r="Z8" s="7"/>
      <c r="AA8" s="7"/>
      <c r="AB8" s="7"/>
      <c r="AC8" s="7"/>
      <c r="AD8" s="7"/>
    </row>
    <row r="9" spans="1:35" ht="11.25" customHeight="1" x14ac:dyDescent="0.15">
      <c r="A9" s="127" t="s">
        <v>20</v>
      </c>
      <c r="B9" s="128"/>
      <c r="C9" s="128"/>
      <c r="D9" s="128"/>
      <c r="E9" s="128"/>
      <c r="F9" s="128"/>
      <c r="G9" s="129"/>
      <c r="H9" s="155" t="s">
        <v>3</v>
      </c>
      <c r="I9" s="156" t="s">
        <v>4</v>
      </c>
      <c r="J9" s="157"/>
      <c r="K9" s="157"/>
      <c r="L9" s="157"/>
      <c r="M9" s="157"/>
      <c r="N9" s="157"/>
      <c r="O9" s="157"/>
      <c r="P9" s="157"/>
      <c r="Q9" s="157"/>
      <c r="R9" s="157"/>
      <c r="S9" s="157"/>
      <c r="T9" s="157"/>
      <c r="U9" s="157"/>
      <c r="V9" s="157"/>
      <c r="W9" s="157"/>
      <c r="X9" s="157"/>
      <c r="Y9" s="157"/>
      <c r="Z9" s="157"/>
      <c r="AA9" s="157"/>
      <c r="AB9" s="157"/>
      <c r="AC9" s="157"/>
      <c r="AD9" s="158"/>
    </row>
    <row r="10" spans="1:35" ht="19.5" customHeight="1" x14ac:dyDescent="0.15">
      <c r="A10" s="152"/>
      <c r="B10" s="153"/>
      <c r="C10" s="153"/>
      <c r="D10" s="153"/>
      <c r="E10" s="153"/>
      <c r="F10" s="153"/>
      <c r="G10" s="154"/>
      <c r="H10" s="155"/>
      <c r="I10" s="146" t="s">
        <v>5</v>
      </c>
      <c r="J10" s="147"/>
      <c r="K10" s="147"/>
      <c r="L10" s="147"/>
      <c r="M10" s="147"/>
      <c r="N10" s="148"/>
      <c r="O10" s="146" t="s">
        <v>6</v>
      </c>
      <c r="P10" s="147"/>
      <c r="Q10" s="147"/>
      <c r="R10" s="147"/>
      <c r="S10" s="147"/>
      <c r="T10" s="147"/>
      <c r="U10" s="147"/>
      <c r="V10" s="148"/>
      <c r="W10" s="146" t="s">
        <v>7</v>
      </c>
      <c r="X10" s="147"/>
      <c r="Y10" s="147"/>
      <c r="Z10" s="147"/>
      <c r="AA10" s="147"/>
      <c r="AB10" s="147"/>
      <c r="AC10" s="148"/>
      <c r="AD10" s="149" t="s">
        <v>8</v>
      </c>
    </row>
    <row r="11" spans="1:35" ht="20.100000000000001" customHeight="1" x14ac:dyDescent="0.15">
      <c r="A11" s="130"/>
      <c r="B11" s="131"/>
      <c r="C11" s="131"/>
      <c r="D11" s="131"/>
      <c r="E11" s="131"/>
      <c r="F11" s="131"/>
      <c r="G11" s="132"/>
      <c r="H11" s="155"/>
      <c r="I11" s="8"/>
      <c r="J11" s="151" t="s">
        <v>25</v>
      </c>
      <c r="K11" s="151"/>
      <c r="L11" s="151"/>
      <c r="M11" s="72">
        <v>1</v>
      </c>
      <c r="N11" s="78" t="s">
        <v>26</v>
      </c>
      <c r="O11" s="77"/>
      <c r="P11" s="151" t="s">
        <v>25</v>
      </c>
      <c r="Q11" s="151"/>
      <c r="R11" s="151"/>
      <c r="S11" s="151"/>
      <c r="T11" s="72">
        <v>3</v>
      </c>
      <c r="U11" s="72"/>
      <c r="V11" s="78" t="s">
        <v>26</v>
      </c>
      <c r="W11" s="77"/>
      <c r="X11" s="151" t="s">
        <v>25</v>
      </c>
      <c r="Y11" s="151"/>
      <c r="Z11" s="151"/>
      <c r="AA11" s="72">
        <v>5</v>
      </c>
      <c r="AB11" s="72"/>
      <c r="AC11" s="78" t="s">
        <v>26</v>
      </c>
      <c r="AD11" s="150"/>
    </row>
    <row r="12" spans="1:35" ht="20.100000000000001" customHeight="1" x14ac:dyDescent="0.15">
      <c r="A12" s="73" t="s">
        <v>9</v>
      </c>
      <c r="B12" s="102" t="s">
        <v>81</v>
      </c>
      <c r="C12" s="102"/>
      <c r="D12" s="102"/>
      <c r="E12" s="102"/>
      <c r="F12" s="102"/>
      <c r="G12" s="102"/>
      <c r="H12" s="74">
        <v>2</v>
      </c>
      <c r="I12" s="50"/>
      <c r="J12" s="103" t="s">
        <v>54</v>
      </c>
      <c r="K12" s="103"/>
      <c r="L12" s="103"/>
      <c r="M12" s="103"/>
      <c r="N12" s="104"/>
      <c r="O12" s="50"/>
      <c r="P12" s="103" t="s">
        <v>55</v>
      </c>
      <c r="Q12" s="103"/>
      <c r="R12" s="103"/>
      <c r="S12" s="103"/>
      <c r="T12" s="103"/>
      <c r="U12" s="103"/>
      <c r="V12" s="104"/>
      <c r="W12" s="50"/>
      <c r="X12" s="103" t="s">
        <v>56</v>
      </c>
      <c r="Y12" s="103"/>
      <c r="Z12" s="103"/>
      <c r="AA12" s="103"/>
      <c r="AB12" s="103"/>
      <c r="AC12" s="104"/>
      <c r="AD12" s="22" t="str">
        <f>IF(AND(I12="",O12="",W12=""),"─",IF(AND(W12="",O12=""),H12,IF(W12="",H12*3,H12*5)))</f>
        <v>─</v>
      </c>
      <c r="AE12" s="46" t="s">
        <v>267</v>
      </c>
    </row>
    <row r="13" spans="1:35" ht="20.100000000000001" customHeight="1" x14ac:dyDescent="0.15">
      <c r="A13" s="73" t="s">
        <v>10</v>
      </c>
      <c r="B13" s="102" t="s">
        <v>82</v>
      </c>
      <c r="C13" s="102"/>
      <c r="D13" s="102"/>
      <c r="E13" s="102"/>
      <c r="F13" s="102"/>
      <c r="G13" s="102"/>
      <c r="H13" s="73">
        <v>1</v>
      </c>
      <c r="I13" s="50"/>
      <c r="J13" s="103" t="s">
        <v>57</v>
      </c>
      <c r="K13" s="103"/>
      <c r="L13" s="103"/>
      <c r="M13" s="103"/>
      <c r="N13" s="104"/>
      <c r="O13" s="50"/>
      <c r="P13" s="103" t="s">
        <v>58</v>
      </c>
      <c r="Q13" s="103"/>
      <c r="R13" s="103"/>
      <c r="S13" s="103"/>
      <c r="T13" s="103"/>
      <c r="U13" s="103"/>
      <c r="V13" s="104"/>
      <c r="W13" s="51"/>
      <c r="X13" s="105" t="s">
        <v>11</v>
      </c>
      <c r="Y13" s="105"/>
      <c r="Z13" s="105"/>
      <c r="AA13" s="105"/>
      <c r="AB13" s="105"/>
      <c r="AC13" s="106"/>
      <c r="AD13" s="22" t="str">
        <f t="shared" ref="AD13:AD28" si="0">IF(AND(I13="",O13="",W13=""),"─",IF(AND(W13="",O13=""),H13,IF(W13="",H13*3,H13*5)))</f>
        <v>─</v>
      </c>
      <c r="AE13" s="47" t="s">
        <v>268</v>
      </c>
    </row>
    <row r="14" spans="1:35" ht="30" customHeight="1" x14ac:dyDescent="0.15">
      <c r="A14" s="73" t="s">
        <v>12</v>
      </c>
      <c r="B14" s="102" t="s">
        <v>83</v>
      </c>
      <c r="C14" s="102"/>
      <c r="D14" s="102"/>
      <c r="E14" s="102"/>
      <c r="F14" s="102"/>
      <c r="G14" s="102"/>
      <c r="H14" s="73">
        <v>1</v>
      </c>
      <c r="I14" s="50"/>
      <c r="J14" s="144" t="s">
        <v>59</v>
      </c>
      <c r="K14" s="144"/>
      <c r="L14" s="144"/>
      <c r="M14" s="144"/>
      <c r="N14" s="145"/>
      <c r="O14" s="56"/>
      <c r="P14" s="144" t="s">
        <v>60</v>
      </c>
      <c r="Q14" s="144"/>
      <c r="R14" s="144"/>
      <c r="S14" s="144"/>
      <c r="T14" s="144"/>
      <c r="U14" s="144"/>
      <c r="V14" s="145"/>
      <c r="W14" s="50"/>
      <c r="X14" s="103" t="s">
        <v>61</v>
      </c>
      <c r="Y14" s="103"/>
      <c r="Z14" s="103"/>
      <c r="AA14" s="103"/>
      <c r="AB14" s="103"/>
      <c r="AC14" s="104"/>
      <c r="AD14" s="22" t="str">
        <f t="shared" si="0"/>
        <v>─</v>
      </c>
      <c r="AE14" s="46" t="s">
        <v>269</v>
      </c>
    </row>
    <row r="15" spans="1:35" ht="20.100000000000001" customHeight="1" x14ac:dyDescent="0.15">
      <c r="A15" s="73" t="s">
        <v>13</v>
      </c>
      <c r="B15" s="102" t="s">
        <v>84</v>
      </c>
      <c r="C15" s="102"/>
      <c r="D15" s="102"/>
      <c r="E15" s="102"/>
      <c r="F15" s="102"/>
      <c r="G15" s="102"/>
      <c r="H15" s="73">
        <v>2</v>
      </c>
      <c r="I15" s="50"/>
      <c r="J15" s="103" t="s">
        <v>41</v>
      </c>
      <c r="K15" s="103"/>
      <c r="L15" s="103"/>
      <c r="M15" s="103"/>
      <c r="N15" s="104"/>
      <c r="O15" s="50"/>
      <c r="P15" s="103" t="s">
        <v>62</v>
      </c>
      <c r="Q15" s="103"/>
      <c r="R15" s="103"/>
      <c r="S15" s="103"/>
      <c r="T15" s="103"/>
      <c r="U15" s="103"/>
      <c r="V15" s="104"/>
      <c r="W15" s="50"/>
      <c r="X15" s="103" t="s">
        <v>45</v>
      </c>
      <c r="Y15" s="103"/>
      <c r="Z15" s="103"/>
      <c r="AA15" s="103"/>
      <c r="AB15" s="103"/>
      <c r="AC15" s="104"/>
      <c r="AD15" s="22" t="str">
        <f t="shared" si="0"/>
        <v>─</v>
      </c>
      <c r="AE15" s="48" t="s">
        <v>270</v>
      </c>
    </row>
    <row r="16" spans="1:35" ht="30" customHeight="1" x14ac:dyDescent="0.15">
      <c r="A16" s="73" t="s">
        <v>14</v>
      </c>
      <c r="B16" s="102" t="s">
        <v>89</v>
      </c>
      <c r="C16" s="102"/>
      <c r="D16" s="102"/>
      <c r="E16" s="102"/>
      <c r="F16" s="102"/>
      <c r="G16" s="102"/>
      <c r="H16" s="73">
        <v>1</v>
      </c>
      <c r="I16" s="51"/>
      <c r="J16" s="105"/>
      <c r="K16" s="105"/>
      <c r="L16" s="105"/>
      <c r="M16" s="105"/>
      <c r="N16" s="106"/>
      <c r="O16" s="50"/>
      <c r="P16" s="103" t="s">
        <v>90</v>
      </c>
      <c r="Q16" s="103"/>
      <c r="R16" s="103"/>
      <c r="S16" s="103"/>
      <c r="T16" s="103"/>
      <c r="U16" s="103"/>
      <c r="V16" s="104"/>
      <c r="W16" s="50"/>
      <c r="X16" s="103" t="s">
        <v>91</v>
      </c>
      <c r="Y16" s="103"/>
      <c r="Z16" s="103"/>
      <c r="AA16" s="103"/>
      <c r="AB16" s="103"/>
      <c r="AC16" s="104"/>
      <c r="AD16" s="22" t="str">
        <f t="shared" si="0"/>
        <v>─</v>
      </c>
      <c r="AE16" s="48" t="s">
        <v>271</v>
      </c>
    </row>
    <row r="17" spans="1:31" ht="20.100000000000001" customHeight="1" x14ac:dyDescent="0.15">
      <c r="A17" s="73" t="s">
        <v>94</v>
      </c>
      <c r="B17" s="121" t="s">
        <v>100</v>
      </c>
      <c r="C17" s="122"/>
      <c r="D17" s="122"/>
      <c r="E17" s="122"/>
      <c r="F17" s="122"/>
      <c r="G17" s="123"/>
      <c r="H17" s="73">
        <v>2</v>
      </c>
      <c r="I17" s="52"/>
      <c r="J17" s="142"/>
      <c r="K17" s="142"/>
      <c r="L17" s="142"/>
      <c r="M17" s="142"/>
      <c r="N17" s="143"/>
      <c r="O17" s="51"/>
      <c r="P17" s="105"/>
      <c r="Q17" s="105"/>
      <c r="R17" s="105"/>
      <c r="S17" s="105"/>
      <c r="T17" s="105"/>
      <c r="U17" s="105"/>
      <c r="V17" s="106"/>
      <c r="W17" s="50"/>
      <c r="X17" s="103" t="s">
        <v>101</v>
      </c>
      <c r="Y17" s="103"/>
      <c r="Z17" s="103"/>
      <c r="AA17" s="103"/>
      <c r="AB17" s="103"/>
      <c r="AC17" s="104"/>
      <c r="AD17" s="22" t="str">
        <f t="shared" si="0"/>
        <v>─</v>
      </c>
      <c r="AE17" s="46" t="s">
        <v>272</v>
      </c>
    </row>
    <row r="18" spans="1:31" ht="20.100000000000001" customHeight="1" x14ac:dyDescent="0.15">
      <c r="A18" s="73" t="s">
        <v>109</v>
      </c>
      <c r="B18" s="102" t="s">
        <v>85</v>
      </c>
      <c r="C18" s="102"/>
      <c r="D18" s="102"/>
      <c r="E18" s="102"/>
      <c r="F18" s="102"/>
      <c r="G18" s="102"/>
      <c r="H18" s="73">
        <v>3</v>
      </c>
      <c r="I18" s="50"/>
      <c r="J18" s="103" t="s">
        <v>174</v>
      </c>
      <c r="K18" s="103"/>
      <c r="L18" s="103"/>
      <c r="M18" s="103"/>
      <c r="N18" s="104"/>
      <c r="O18" s="51"/>
      <c r="P18" s="105"/>
      <c r="Q18" s="105"/>
      <c r="R18" s="105"/>
      <c r="S18" s="105"/>
      <c r="T18" s="105"/>
      <c r="U18" s="105"/>
      <c r="V18" s="106"/>
      <c r="W18" s="51"/>
      <c r="X18" s="105"/>
      <c r="Y18" s="105"/>
      <c r="Z18" s="105"/>
      <c r="AA18" s="105"/>
      <c r="AB18" s="105"/>
      <c r="AC18" s="106"/>
      <c r="AD18" s="22" t="str">
        <f t="shared" si="0"/>
        <v>─</v>
      </c>
      <c r="AE18" s="46" t="s">
        <v>273</v>
      </c>
    </row>
    <row r="19" spans="1:31" ht="30" customHeight="1" x14ac:dyDescent="0.15">
      <c r="A19" s="73" t="s">
        <v>110</v>
      </c>
      <c r="B19" s="121" t="s">
        <v>102</v>
      </c>
      <c r="C19" s="122"/>
      <c r="D19" s="122"/>
      <c r="E19" s="122"/>
      <c r="F19" s="122"/>
      <c r="G19" s="123"/>
      <c r="H19" s="73">
        <v>1</v>
      </c>
      <c r="I19" s="50"/>
      <c r="J19" s="103" t="s">
        <v>103</v>
      </c>
      <c r="K19" s="103"/>
      <c r="L19" s="103"/>
      <c r="M19" s="103"/>
      <c r="N19" s="104"/>
      <c r="O19" s="50"/>
      <c r="P19" s="103" t="s">
        <v>104</v>
      </c>
      <c r="Q19" s="103"/>
      <c r="R19" s="103"/>
      <c r="S19" s="103"/>
      <c r="T19" s="103"/>
      <c r="U19" s="103"/>
      <c r="V19" s="104"/>
      <c r="W19" s="50"/>
      <c r="X19" s="103" t="s">
        <v>105</v>
      </c>
      <c r="Y19" s="103"/>
      <c r="Z19" s="103"/>
      <c r="AA19" s="103"/>
      <c r="AB19" s="103"/>
      <c r="AC19" s="104"/>
      <c r="AD19" s="22" t="str">
        <f>IF(AND(I19="",O19="",W19=""),"─",IF(AND(W19="",O19=""),H19,IF(W19="",H19*3,H19*5)))</f>
        <v>─</v>
      </c>
      <c r="AE19" s="46" t="s">
        <v>274</v>
      </c>
    </row>
    <row r="20" spans="1:31" ht="20.100000000000001" customHeight="1" x14ac:dyDescent="0.15">
      <c r="A20" s="73" t="s">
        <v>111</v>
      </c>
      <c r="B20" s="102" t="s">
        <v>86</v>
      </c>
      <c r="C20" s="102"/>
      <c r="D20" s="102"/>
      <c r="E20" s="102"/>
      <c r="F20" s="102"/>
      <c r="G20" s="102"/>
      <c r="H20" s="73">
        <v>1</v>
      </c>
      <c r="I20" s="50"/>
      <c r="J20" s="103" t="s">
        <v>63</v>
      </c>
      <c r="K20" s="103"/>
      <c r="L20" s="103"/>
      <c r="M20" s="103"/>
      <c r="N20" s="104"/>
      <c r="O20" s="50"/>
      <c r="P20" s="103" t="s">
        <v>64</v>
      </c>
      <c r="Q20" s="103"/>
      <c r="R20" s="103"/>
      <c r="S20" s="103"/>
      <c r="T20" s="103"/>
      <c r="U20" s="103"/>
      <c r="V20" s="104"/>
      <c r="W20" s="50"/>
      <c r="X20" s="103" t="s">
        <v>65</v>
      </c>
      <c r="Y20" s="103"/>
      <c r="Z20" s="103"/>
      <c r="AA20" s="103"/>
      <c r="AB20" s="103"/>
      <c r="AC20" s="104"/>
      <c r="AD20" s="22" t="str">
        <f t="shared" si="0"/>
        <v>─</v>
      </c>
      <c r="AE20" s="47" t="s">
        <v>275</v>
      </c>
    </row>
    <row r="21" spans="1:31" ht="20.100000000000001" customHeight="1" x14ac:dyDescent="0.15">
      <c r="A21" s="125" t="s">
        <v>15</v>
      </c>
      <c r="B21" s="102" t="s">
        <v>87</v>
      </c>
      <c r="C21" s="102"/>
      <c r="D21" s="102"/>
      <c r="E21" s="102"/>
      <c r="F21" s="102"/>
      <c r="G21" s="102"/>
      <c r="H21" s="73">
        <v>3</v>
      </c>
      <c r="I21" s="53" t="str">
        <f>IF(O22="","",IF(O22&lt;=4,"○",""))</f>
        <v/>
      </c>
      <c r="J21" s="103" t="s">
        <v>66</v>
      </c>
      <c r="K21" s="103"/>
      <c r="L21" s="103"/>
      <c r="M21" s="103"/>
      <c r="N21" s="104"/>
      <c r="O21" s="53" t="str">
        <f>IF(O22="","",IF(AND(O22&gt;=5,O22&lt;=24),"○",""))</f>
        <v/>
      </c>
      <c r="P21" s="103" t="s">
        <v>67</v>
      </c>
      <c r="Q21" s="103"/>
      <c r="R21" s="103"/>
      <c r="S21" s="103"/>
      <c r="T21" s="103"/>
      <c r="U21" s="103"/>
      <c r="V21" s="104"/>
      <c r="W21" s="53" t="str">
        <f>IF(O22="","",IF(O22&gt;=25,"○",""))</f>
        <v/>
      </c>
      <c r="X21" s="103" t="s">
        <v>230</v>
      </c>
      <c r="Y21" s="103"/>
      <c r="Z21" s="103"/>
      <c r="AA21" s="103"/>
      <c r="AB21" s="103"/>
      <c r="AC21" s="104"/>
      <c r="AD21" s="22" t="str">
        <f t="shared" si="0"/>
        <v>─</v>
      </c>
      <c r="AE21" s="46" t="s">
        <v>276</v>
      </c>
    </row>
    <row r="22" spans="1:31" ht="30" customHeight="1" x14ac:dyDescent="0.15">
      <c r="A22" s="126"/>
      <c r="B22" s="102"/>
      <c r="C22" s="102"/>
      <c r="D22" s="102"/>
      <c r="E22" s="102"/>
      <c r="F22" s="102"/>
      <c r="G22" s="102"/>
      <c r="H22" s="139" t="s">
        <v>231</v>
      </c>
      <c r="I22" s="140"/>
      <c r="J22" s="140"/>
      <c r="K22" s="140"/>
      <c r="L22" s="140"/>
      <c r="M22" s="140"/>
      <c r="N22" s="141"/>
      <c r="O22" s="57"/>
      <c r="P22" s="134" t="s">
        <v>208</v>
      </c>
      <c r="Q22" s="134"/>
      <c r="R22" s="134"/>
      <c r="S22" s="134"/>
      <c r="T22" s="134"/>
      <c r="U22" s="134"/>
      <c r="V22" s="135"/>
      <c r="W22" s="136" t="s">
        <v>209</v>
      </c>
      <c r="X22" s="137"/>
      <c r="Y22" s="137"/>
      <c r="Z22" s="137"/>
      <c r="AA22" s="137"/>
      <c r="AB22" s="137"/>
      <c r="AC22" s="138"/>
      <c r="AD22" s="22">
        <f>IF(O22="",0,IF(O22&lt;50,0,4*ROUNDUP((O22-49)/12,0)))</f>
        <v>0</v>
      </c>
      <c r="AE22" s="46"/>
    </row>
    <row r="23" spans="1:31" ht="45" customHeight="1" x14ac:dyDescent="0.15">
      <c r="A23" s="73" t="s">
        <v>16</v>
      </c>
      <c r="B23" s="102" t="s">
        <v>88</v>
      </c>
      <c r="C23" s="102"/>
      <c r="D23" s="102"/>
      <c r="E23" s="102"/>
      <c r="F23" s="102"/>
      <c r="G23" s="102"/>
      <c r="H23" s="73">
        <v>1</v>
      </c>
      <c r="I23" s="50"/>
      <c r="J23" s="103" t="s">
        <v>68</v>
      </c>
      <c r="K23" s="103"/>
      <c r="L23" s="103"/>
      <c r="M23" s="103"/>
      <c r="N23" s="104"/>
      <c r="O23" s="50"/>
      <c r="P23" s="103" t="s">
        <v>249</v>
      </c>
      <c r="Q23" s="103"/>
      <c r="R23" s="103"/>
      <c r="S23" s="103"/>
      <c r="T23" s="103"/>
      <c r="U23" s="103"/>
      <c r="V23" s="104"/>
      <c r="W23" s="50"/>
      <c r="X23" s="103" t="s">
        <v>69</v>
      </c>
      <c r="Y23" s="103"/>
      <c r="Z23" s="103"/>
      <c r="AA23" s="103"/>
      <c r="AB23" s="103"/>
      <c r="AC23" s="104"/>
      <c r="AD23" s="22" t="str">
        <f>IF(AND(I23="",O23="",W23=""),"─",IF(AND(W23="",O23=""),H23,IF(W23="",H23*3,H23*5)))</f>
        <v>─</v>
      </c>
      <c r="AE23" s="46" t="s">
        <v>277</v>
      </c>
    </row>
    <row r="24" spans="1:31" ht="30" customHeight="1" x14ac:dyDescent="0.15">
      <c r="A24" s="73" t="s">
        <v>95</v>
      </c>
      <c r="B24" s="102" t="s">
        <v>21</v>
      </c>
      <c r="C24" s="102"/>
      <c r="D24" s="102"/>
      <c r="E24" s="102"/>
      <c r="F24" s="102"/>
      <c r="G24" s="102"/>
      <c r="H24" s="73">
        <v>1</v>
      </c>
      <c r="I24" s="50"/>
      <c r="J24" s="103" t="s">
        <v>70</v>
      </c>
      <c r="K24" s="103"/>
      <c r="L24" s="103"/>
      <c r="M24" s="103"/>
      <c r="N24" s="104"/>
      <c r="O24" s="50"/>
      <c r="P24" s="103" t="s">
        <v>71</v>
      </c>
      <c r="Q24" s="103"/>
      <c r="R24" s="103"/>
      <c r="S24" s="103"/>
      <c r="T24" s="103"/>
      <c r="U24" s="103"/>
      <c r="V24" s="104"/>
      <c r="W24" s="50"/>
      <c r="X24" s="103" t="s">
        <v>72</v>
      </c>
      <c r="Y24" s="103"/>
      <c r="Z24" s="103"/>
      <c r="AA24" s="103"/>
      <c r="AB24" s="103"/>
      <c r="AC24" s="104"/>
      <c r="AD24" s="22" t="str">
        <f t="shared" si="0"/>
        <v>─</v>
      </c>
      <c r="AE24" s="46" t="s">
        <v>278</v>
      </c>
    </row>
    <row r="25" spans="1:31" ht="20.100000000000001" customHeight="1" x14ac:dyDescent="0.15">
      <c r="A25" s="125" t="s">
        <v>17</v>
      </c>
      <c r="B25" s="127" t="s">
        <v>114</v>
      </c>
      <c r="C25" s="128"/>
      <c r="D25" s="128"/>
      <c r="E25" s="128"/>
      <c r="F25" s="128"/>
      <c r="G25" s="129"/>
      <c r="H25" s="73">
        <v>2</v>
      </c>
      <c r="I25" s="53" t="str">
        <f>IF(O26="","",IF(O26&lt;=4,"○",""))</f>
        <v/>
      </c>
      <c r="J25" s="103" t="s">
        <v>73</v>
      </c>
      <c r="K25" s="103"/>
      <c r="L25" s="103"/>
      <c r="M25" s="103"/>
      <c r="N25" s="104"/>
      <c r="O25" s="53" t="str">
        <f>IF(O26="","",IF(AND(O26&gt;=5,O26&lt;=9),"○",""))</f>
        <v/>
      </c>
      <c r="P25" s="103" t="s">
        <v>74</v>
      </c>
      <c r="Q25" s="103"/>
      <c r="R25" s="103"/>
      <c r="S25" s="103"/>
      <c r="T25" s="103"/>
      <c r="U25" s="103"/>
      <c r="V25" s="104"/>
      <c r="W25" s="53" t="str">
        <f>IF(O26="","",IF(O26&gt;=10,"○",""))</f>
        <v/>
      </c>
      <c r="X25" s="103" t="s">
        <v>117</v>
      </c>
      <c r="Y25" s="103"/>
      <c r="Z25" s="103"/>
      <c r="AA25" s="103"/>
      <c r="AB25" s="103"/>
      <c r="AC25" s="104"/>
      <c r="AD25" s="22" t="str">
        <f t="shared" si="0"/>
        <v>─</v>
      </c>
      <c r="AE25" s="48" t="s">
        <v>279</v>
      </c>
    </row>
    <row r="26" spans="1:31" ht="30" customHeight="1" x14ac:dyDescent="0.15">
      <c r="A26" s="126"/>
      <c r="B26" s="130"/>
      <c r="C26" s="131"/>
      <c r="D26" s="131"/>
      <c r="E26" s="131"/>
      <c r="F26" s="131"/>
      <c r="G26" s="132"/>
      <c r="H26" s="121" t="s">
        <v>211</v>
      </c>
      <c r="I26" s="122"/>
      <c r="J26" s="122"/>
      <c r="K26" s="122"/>
      <c r="L26" s="122"/>
      <c r="M26" s="122"/>
      <c r="N26" s="123"/>
      <c r="O26" s="50"/>
      <c r="P26" s="134" t="s">
        <v>210</v>
      </c>
      <c r="Q26" s="134"/>
      <c r="R26" s="134"/>
      <c r="S26" s="134"/>
      <c r="T26" s="134"/>
      <c r="U26" s="134"/>
      <c r="V26" s="135"/>
      <c r="W26" s="136" t="s">
        <v>209</v>
      </c>
      <c r="X26" s="137"/>
      <c r="Y26" s="137"/>
      <c r="Z26" s="137"/>
      <c r="AA26" s="137"/>
      <c r="AB26" s="137"/>
      <c r="AC26" s="138"/>
      <c r="AD26" s="22">
        <f>IF(O26="",0,IF(O26&lt;12,0,3*ROUNDUP((O26-12)/3,0)))</f>
        <v>0</v>
      </c>
      <c r="AE26" s="46"/>
    </row>
    <row r="27" spans="1:31" ht="30" customHeight="1" x14ac:dyDescent="0.15">
      <c r="A27" s="73" t="s">
        <v>166</v>
      </c>
      <c r="B27" s="102" t="s">
        <v>178</v>
      </c>
      <c r="C27" s="102"/>
      <c r="D27" s="102"/>
      <c r="E27" s="102"/>
      <c r="F27" s="102"/>
      <c r="G27" s="102"/>
      <c r="H27" s="73">
        <v>1</v>
      </c>
      <c r="I27" s="50"/>
      <c r="J27" s="103" t="s">
        <v>175</v>
      </c>
      <c r="K27" s="103"/>
      <c r="L27" s="103"/>
      <c r="M27" s="103"/>
      <c r="N27" s="104"/>
      <c r="O27" s="50"/>
      <c r="P27" s="103" t="s">
        <v>176</v>
      </c>
      <c r="Q27" s="103"/>
      <c r="R27" s="103"/>
      <c r="S27" s="103"/>
      <c r="T27" s="103"/>
      <c r="U27" s="103"/>
      <c r="V27" s="104"/>
      <c r="W27" s="50"/>
      <c r="X27" s="103" t="s">
        <v>177</v>
      </c>
      <c r="Y27" s="103"/>
      <c r="Z27" s="103"/>
      <c r="AA27" s="103"/>
      <c r="AB27" s="103"/>
      <c r="AC27" s="104"/>
      <c r="AD27" s="22" t="str">
        <f>IF(L40&lt;&gt;"",H27*5+N40,IF(AND(I27="",O27="",W27=""),"─",IF(AND(W27="",O27=""),H27,IF(W27="",H27*3,H27*5))))</f>
        <v>─</v>
      </c>
      <c r="AE27" s="46" t="s">
        <v>280</v>
      </c>
    </row>
    <row r="28" spans="1:31" ht="30" customHeight="1" x14ac:dyDescent="0.15">
      <c r="A28" s="73" t="s">
        <v>112</v>
      </c>
      <c r="B28" s="121" t="s">
        <v>106</v>
      </c>
      <c r="C28" s="122"/>
      <c r="D28" s="122"/>
      <c r="E28" s="122"/>
      <c r="F28" s="122"/>
      <c r="G28" s="123"/>
      <c r="H28" s="73">
        <v>1</v>
      </c>
      <c r="I28" s="50"/>
      <c r="J28" s="103" t="s">
        <v>73</v>
      </c>
      <c r="K28" s="103"/>
      <c r="L28" s="103"/>
      <c r="M28" s="103"/>
      <c r="N28" s="104"/>
      <c r="O28" s="50"/>
      <c r="P28" s="103" t="s">
        <v>74</v>
      </c>
      <c r="Q28" s="103"/>
      <c r="R28" s="103"/>
      <c r="S28" s="103"/>
      <c r="T28" s="103"/>
      <c r="U28" s="103"/>
      <c r="V28" s="104"/>
      <c r="W28" s="50"/>
      <c r="X28" s="103" t="s">
        <v>107</v>
      </c>
      <c r="Y28" s="103"/>
      <c r="Z28" s="103"/>
      <c r="AA28" s="103"/>
      <c r="AB28" s="103"/>
      <c r="AC28" s="104"/>
      <c r="AD28" s="22" t="str">
        <f t="shared" si="0"/>
        <v>─</v>
      </c>
      <c r="AE28" s="46" t="s">
        <v>281</v>
      </c>
    </row>
    <row r="29" spans="1:31" ht="39.950000000000003" customHeight="1" x14ac:dyDescent="0.15">
      <c r="A29" s="73" t="s">
        <v>167</v>
      </c>
      <c r="B29" s="133" t="s">
        <v>108</v>
      </c>
      <c r="C29" s="133"/>
      <c r="D29" s="133"/>
      <c r="E29" s="133"/>
      <c r="F29" s="133"/>
      <c r="G29" s="133"/>
      <c r="H29" s="73">
        <v>1</v>
      </c>
      <c r="I29" s="50"/>
      <c r="J29" s="103" t="s">
        <v>75</v>
      </c>
      <c r="K29" s="103"/>
      <c r="L29" s="103"/>
      <c r="M29" s="103"/>
      <c r="N29" s="104"/>
      <c r="O29" s="50"/>
      <c r="P29" s="103" t="s">
        <v>76</v>
      </c>
      <c r="Q29" s="103"/>
      <c r="R29" s="103"/>
      <c r="S29" s="103"/>
      <c r="T29" s="103"/>
      <c r="U29" s="103"/>
      <c r="V29" s="104"/>
      <c r="W29" s="50"/>
      <c r="X29" s="103" t="s">
        <v>77</v>
      </c>
      <c r="Y29" s="103"/>
      <c r="Z29" s="103"/>
      <c r="AA29" s="103"/>
      <c r="AB29" s="103"/>
      <c r="AC29" s="104"/>
      <c r="AD29" s="22" t="str">
        <f>IF(AND(I29="",O29="",W29=""),"─",IF(AND(W29="",O29=""),H29,IF(W29="",H29*3,H29*5)))</f>
        <v>─</v>
      </c>
      <c r="AE29" s="47" t="s">
        <v>282</v>
      </c>
    </row>
    <row r="30" spans="1:31" ht="30" customHeight="1" x14ac:dyDescent="0.15">
      <c r="A30" s="73" t="s">
        <v>168</v>
      </c>
      <c r="B30" s="120" t="s">
        <v>22</v>
      </c>
      <c r="C30" s="120"/>
      <c r="D30" s="120"/>
      <c r="E30" s="120"/>
      <c r="F30" s="120"/>
      <c r="G30" s="120"/>
      <c r="H30" s="74">
        <v>3</v>
      </c>
      <c r="I30" s="75"/>
      <c r="J30" s="39"/>
      <c r="K30" s="39"/>
      <c r="L30" s="39"/>
      <c r="M30" s="39"/>
      <c r="N30" s="39"/>
      <c r="O30" s="39"/>
      <c r="P30" s="39"/>
      <c r="Q30" s="39"/>
      <c r="R30" s="39"/>
      <c r="S30" s="23" t="s">
        <v>28</v>
      </c>
      <c r="T30" s="124"/>
      <c r="U30" s="124"/>
      <c r="V30" s="24" t="s">
        <v>27</v>
      </c>
      <c r="W30" s="24"/>
      <c r="X30" s="39"/>
      <c r="Y30" s="39"/>
      <c r="Z30" s="39"/>
      <c r="AA30" s="39"/>
      <c r="AB30" s="39"/>
      <c r="AC30" s="25"/>
      <c r="AD30" s="22" t="str">
        <f>IF(T30="","─",T30*H30)</f>
        <v>─</v>
      </c>
      <c r="AE30" s="46" t="s">
        <v>283</v>
      </c>
    </row>
    <row r="31" spans="1:31" ht="30" customHeight="1" x14ac:dyDescent="0.15">
      <c r="A31" s="73" t="s">
        <v>169</v>
      </c>
      <c r="B31" s="120" t="s">
        <v>23</v>
      </c>
      <c r="C31" s="120"/>
      <c r="D31" s="120"/>
      <c r="E31" s="120"/>
      <c r="F31" s="120"/>
      <c r="G31" s="120"/>
      <c r="H31" s="74">
        <v>2</v>
      </c>
      <c r="I31" s="75"/>
      <c r="J31" s="39"/>
      <c r="K31" s="39"/>
      <c r="L31" s="39"/>
      <c r="M31" s="39"/>
      <c r="N31" s="39"/>
      <c r="O31" s="39"/>
      <c r="P31" s="39"/>
      <c r="Q31" s="39"/>
      <c r="R31" s="39"/>
      <c r="S31" s="23" t="s">
        <v>28</v>
      </c>
      <c r="T31" s="124"/>
      <c r="U31" s="124"/>
      <c r="V31" s="24" t="s">
        <v>27</v>
      </c>
      <c r="W31" s="24"/>
      <c r="X31" s="39"/>
      <c r="Y31" s="39"/>
      <c r="Z31" s="39"/>
      <c r="AA31" s="39"/>
      <c r="AB31" s="39"/>
      <c r="AC31" s="25"/>
      <c r="AD31" s="22" t="str">
        <f t="shared" ref="AD31:AD32" si="1">IF(T31="","─",T31*H31)</f>
        <v>─</v>
      </c>
      <c r="AE31" s="46" t="s">
        <v>284</v>
      </c>
    </row>
    <row r="32" spans="1:31" ht="30" customHeight="1" x14ac:dyDescent="0.15">
      <c r="A32" s="73" t="s">
        <v>170</v>
      </c>
      <c r="B32" s="120" t="s">
        <v>18</v>
      </c>
      <c r="C32" s="120"/>
      <c r="D32" s="120"/>
      <c r="E32" s="120"/>
      <c r="F32" s="120"/>
      <c r="G32" s="120"/>
      <c r="H32" s="74">
        <v>5</v>
      </c>
      <c r="I32" s="75"/>
      <c r="J32" s="39"/>
      <c r="K32" s="39"/>
      <c r="L32" s="39"/>
      <c r="M32" s="39"/>
      <c r="N32" s="39"/>
      <c r="O32" s="39"/>
      <c r="P32" s="39"/>
      <c r="Q32" s="39"/>
      <c r="R32" s="39"/>
      <c r="S32" s="23" t="s">
        <v>28</v>
      </c>
      <c r="T32" s="124"/>
      <c r="U32" s="124"/>
      <c r="V32" s="24" t="s">
        <v>27</v>
      </c>
      <c r="W32" s="24"/>
      <c r="X32" s="39"/>
      <c r="Y32" s="39"/>
      <c r="Z32" s="39"/>
      <c r="AA32" s="39"/>
      <c r="AB32" s="39"/>
      <c r="AC32" s="25"/>
      <c r="AD32" s="22" t="str">
        <f t="shared" si="1"/>
        <v>─</v>
      </c>
      <c r="AE32" s="46" t="s">
        <v>285</v>
      </c>
    </row>
    <row r="33" spans="1:32" ht="30" customHeight="1" x14ac:dyDescent="0.15">
      <c r="A33" s="73" t="s">
        <v>171</v>
      </c>
      <c r="B33" s="109" t="s">
        <v>265</v>
      </c>
      <c r="C33" s="110"/>
      <c r="D33" s="110"/>
      <c r="E33" s="110"/>
      <c r="F33" s="110"/>
      <c r="G33" s="111"/>
      <c r="H33" s="74">
        <v>1</v>
      </c>
      <c r="I33" s="50"/>
      <c r="J33" s="112" t="s">
        <v>179</v>
      </c>
      <c r="K33" s="112"/>
      <c r="L33" s="112"/>
      <c r="M33" s="112"/>
      <c r="N33" s="113"/>
      <c r="O33" s="54"/>
      <c r="P33" s="107"/>
      <c r="Q33" s="107"/>
      <c r="R33" s="107"/>
      <c r="S33" s="107"/>
      <c r="T33" s="107"/>
      <c r="U33" s="107"/>
      <c r="V33" s="108"/>
      <c r="W33" s="55"/>
      <c r="X33" s="107"/>
      <c r="Y33" s="107"/>
      <c r="Z33" s="107"/>
      <c r="AA33" s="107"/>
      <c r="AB33" s="107"/>
      <c r="AC33" s="108"/>
      <c r="AD33" s="22" t="str">
        <f>IF(AND(I33="",O33="",W33=""),"─",IF(AND(W33="",O33=""),H33,IF(W33="",H33*3,H33*5)))</f>
        <v>─</v>
      </c>
      <c r="AE33" s="46" t="s">
        <v>286</v>
      </c>
    </row>
    <row r="34" spans="1:32" ht="30" customHeight="1" x14ac:dyDescent="0.15">
      <c r="A34" s="73" t="s">
        <v>215</v>
      </c>
      <c r="B34" s="109" t="s">
        <v>213</v>
      </c>
      <c r="C34" s="110"/>
      <c r="D34" s="110"/>
      <c r="E34" s="110"/>
      <c r="F34" s="110"/>
      <c r="G34" s="111"/>
      <c r="H34" s="74">
        <v>1</v>
      </c>
      <c r="I34" s="50"/>
      <c r="J34" s="112" t="s">
        <v>214</v>
      </c>
      <c r="K34" s="112"/>
      <c r="L34" s="112"/>
      <c r="M34" s="112"/>
      <c r="N34" s="113"/>
      <c r="O34" s="54"/>
      <c r="P34" s="107"/>
      <c r="Q34" s="107"/>
      <c r="R34" s="107"/>
      <c r="S34" s="107"/>
      <c r="T34" s="107"/>
      <c r="U34" s="107"/>
      <c r="V34" s="108"/>
      <c r="W34" s="55"/>
      <c r="X34" s="107"/>
      <c r="Y34" s="107"/>
      <c r="Z34" s="107"/>
      <c r="AA34" s="107"/>
      <c r="AB34" s="107"/>
      <c r="AC34" s="108"/>
      <c r="AD34" s="22" t="str">
        <f t="shared" ref="AD34" si="2">IF(AND(I34="",O34="",W34=""),"─",IF(AND(W34="",O34=""),H34,IF(W34="",H34*3,H34*5)))</f>
        <v>─</v>
      </c>
      <c r="AE34" s="46" t="s">
        <v>287</v>
      </c>
    </row>
    <row r="35" spans="1:32" ht="30" customHeight="1" x14ac:dyDescent="0.15">
      <c r="A35" s="73" t="s">
        <v>220</v>
      </c>
      <c r="B35" s="109" t="s">
        <v>254</v>
      </c>
      <c r="C35" s="110"/>
      <c r="D35" s="110"/>
      <c r="E35" s="110"/>
      <c r="F35" s="110"/>
      <c r="G35" s="111"/>
      <c r="H35" s="74">
        <v>1</v>
      </c>
      <c r="I35" s="54"/>
      <c r="J35" s="107"/>
      <c r="K35" s="107"/>
      <c r="L35" s="107"/>
      <c r="M35" s="107"/>
      <c r="N35" s="108"/>
      <c r="O35" s="50"/>
      <c r="P35" s="112" t="s">
        <v>179</v>
      </c>
      <c r="Q35" s="112"/>
      <c r="R35" s="112"/>
      <c r="S35" s="112"/>
      <c r="T35" s="112"/>
      <c r="U35" s="112"/>
      <c r="V35" s="113"/>
      <c r="W35" s="54"/>
      <c r="X35" s="114"/>
      <c r="Y35" s="114"/>
      <c r="Z35" s="114"/>
      <c r="AA35" s="114"/>
      <c r="AB35" s="114"/>
      <c r="AC35" s="115"/>
      <c r="AD35" s="22" t="str">
        <f>IF(AND(I35="",O35="",W35=""),"─",IF(AND(W35="",O35=""),H35,IF(W35="",H35*3,H35*5)))</f>
        <v>─</v>
      </c>
      <c r="AE35" s="46" t="s">
        <v>288</v>
      </c>
    </row>
    <row r="36" spans="1:32" ht="30" customHeight="1" x14ac:dyDescent="0.15">
      <c r="A36" s="79" t="s">
        <v>180</v>
      </c>
      <c r="B36" s="102" t="s">
        <v>19</v>
      </c>
      <c r="C36" s="102"/>
      <c r="D36" s="102"/>
      <c r="E36" s="102"/>
      <c r="F36" s="102"/>
      <c r="G36" s="102"/>
      <c r="H36" s="73">
        <v>2</v>
      </c>
      <c r="I36" s="50"/>
      <c r="J36" s="103" t="s">
        <v>78</v>
      </c>
      <c r="K36" s="103"/>
      <c r="L36" s="103"/>
      <c r="M36" s="103"/>
      <c r="N36" s="104"/>
      <c r="O36" s="51"/>
      <c r="P36" s="105"/>
      <c r="Q36" s="105"/>
      <c r="R36" s="105"/>
      <c r="S36" s="105"/>
      <c r="T36" s="105"/>
      <c r="U36" s="105"/>
      <c r="V36" s="106"/>
      <c r="W36" s="50"/>
      <c r="X36" s="103" t="s">
        <v>113</v>
      </c>
      <c r="Y36" s="103"/>
      <c r="Z36" s="103"/>
      <c r="AA36" s="103"/>
      <c r="AB36" s="103"/>
      <c r="AC36" s="104"/>
      <c r="AD36" s="22" t="str">
        <f>IF(AND(I36="",O36="",W36=""),"─",IF(AND(W36="",O36=""),H36,IF(W36="",H36*3,H36*5)))</f>
        <v>─</v>
      </c>
      <c r="AE36" s="46" t="s">
        <v>289</v>
      </c>
    </row>
    <row r="37" spans="1:32" ht="30" customHeight="1" x14ac:dyDescent="0.15">
      <c r="A37" s="79" t="s">
        <v>221</v>
      </c>
      <c r="B37" s="102" t="s">
        <v>24</v>
      </c>
      <c r="C37" s="102"/>
      <c r="D37" s="102"/>
      <c r="E37" s="102"/>
      <c r="F37" s="102"/>
      <c r="G37" s="102"/>
      <c r="H37" s="73">
        <v>5</v>
      </c>
      <c r="I37" s="50"/>
      <c r="J37" s="103" t="s">
        <v>172</v>
      </c>
      <c r="K37" s="103"/>
      <c r="L37" s="103"/>
      <c r="M37" s="103"/>
      <c r="N37" s="104"/>
      <c r="O37" s="50"/>
      <c r="P37" s="103" t="s">
        <v>115</v>
      </c>
      <c r="Q37" s="103"/>
      <c r="R37" s="103"/>
      <c r="S37" s="103"/>
      <c r="T37" s="103"/>
      <c r="U37" s="103"/>
      <c r="V37" s="104"/>
      <c r="W37" s="50"/>
      <c r="X37" s="103" t="s">
        <v>116</v>
      </c>
      <c r="Y37" s="103"/>
      <c r="Z37" s="103"/>
      <c r="AA37" s="103"/>
      <c r="AB37" s="103"/>
      <c r="AC37" s="104"/>
      <c r="AD37" s="22" t="str">
        <f>IF(AND(I37="",O37="",W37=""),"─",IF(AND(W37="",O37=""),H37,IF(W37="",H37*3,H37*5)))</f>
        <v>─</v>
      </c>
      <c r="AE37" s="46" t="s">
        <v>290</v>
      </c>
    </row>
    <row r="38" spans="1:32" ht="30" customHeight="1" x14ac:dyDescent="0.15">
      <c r="A38" s="102" t="s">
        <v>79</v>
      </c>
      <c r="B38" s="102"/>
      <c r="C38" s="102"/>
      <c r="D38" s="102"/>
      <c r="E38" s="102"/>
      <c r="F38" s="102"/>
      <c r="G38" s="102"/>
      <c r="H38" s="116" t="s">
        <v>251</v>
      </c>
      <c r="I38" s="117"/>
      <c r="J38" s="117"/>
      <c r="K38" s="117"/>
      <c r="L38" s="117"/>
      <c r="M38" s="117"/>
      <c r="N38" s="118">
        <f>SUM(AD12:AD36)</f>
        <v>0</v>
      </c>
      <c r="O38" s="118"/>
      <c r="P38" s="117" t="s">
        <v>250</v>
      </c>
      <c r="Q38" s="117"/>
      <c r="R38" s="117"/>
      <c r="S38" s="117"/>
      <c r="T38" s="117"/>
      <c r="U38" s="117"/>
      <c r="V38" s="117"/>
      <c r="W38" s="117"/>
      <c r="X38" s="117"/>
      <c r="Y38" s="117"/>
      <c r="Z38" s="117"/>
      <c r="AA38" s="117"/>
      <c r="AB38" s="117"/>
      <c r="AC38" s="119"/>
      <c r="AD38" s="22">
        <f>SUM(AD12:AD36)</f>
        <v>0</v>
      </c>
      <c r="AE38" s="79"/>
    </row>
    <row r="39" spans="1:32" ht="20.100000000000001" hidden="1" customHeight="1" x14ac:dyDescent="0.15">
      <c r="A39" s="29"/>
      <c r="K39" s="30"/>
      <c r="L39" s="31"/>
      <c r="M39" s="9"/>
      <c r="N39" s="32"/>
      <c r="O39" s="9"/>
      <c r="AF39" s="40"/>
    </row>
    <row r="40" spans="1:32" ht="20.100000000000001" hidden="1" customHeight="1" x14ac:dyDescent="0.15">
      <c r="A40" s="9"/>
      <c r="C40" t="s">
        <v>239</v>
      </c>
    </row>
  </sheetData>
  <sheetProtection sheet="1" objects="1" scenarios="1"/>
  <mergeCells count="123">
    <mergeCell ref="A6:G6"/>
    <mergeCell ref="H6:N6"/>
    <mergeCell ref="O6:V6"/>
    <mergeCell ref="W6:AD6"/>
    <mergeCell ref="A7:G7"/>
    <mergeCell ref="H7:AD7"/>
    <mergeCell ref="N1:P1"/>
    <mergeCell ref="Q1:AD1"/>
    <mergeCell ref="A4:AD4"/>
    <mergeCell ref="A5:AD5"/>
    <mergeCell ref="N2:P3"/>
    <mergeCell ref="O10:V10"/>
    <mergeCell ref="W10:AC10"/>
    <mergeCell ref="AD10:AD11"/>
    <mergeCell ref="J11:L11"/>
    <mergeCell ref="P11:S11"/>
    <mergeCell ref="X11:Z11"/>
    <mergeCell ref="B16:G16"/>
    <mergeCell ref="J16:N16"/>
    <mergeCell ref="P16:V16"/>
    <mergeCell ref="X16:AC16"/>
    <mergeCell ref="B12:G12"/>
    <mergeCell ref="J12:N12"/>
    <mergeCell ref="P12:V12"/>
    <mergeCell ref="X12:AC12"/>
    <mergeCell ref="B13:G13"/>
    <mergeCell ref="J13:N13"/>
    <mergeCell ref="P13:V13"/>
    <mergeCell ref="X13:AC13"/>
    <mergeCell ref="A9:G11"/>
    <mergeCell ref="H9:H11"/>
    <mergeCell ref="I9:AD9"/>
    <mergeCell ref="I10:N10"/>
    <mergeCell ref="B17:G17"/>
    <mergeCell ref="J17:N17"/>
    <mergeCell ref="P17:V17"/>
    <mergeCell ref="X17:AC17"/>
    <mergeCell ref="B14:G14"/>
    <mergeCell ref="J14:N14"/>
    <mergeCell ref="P14:V14"/>
    <mergeCell ref="X14:AC14"/>
    <mergeCell ref="B15:G15"/>
    <mergeCell ref="J15:N15"/>
    <mergeCell ref="P15:V15"/>
    <mergeCell ref="X15:AC15"/>
    <mergeCell ref="A21:A22"/>
    <mergeCell ref="B21:G22"/>
    <mergeCell ref="J21:N21"/>
    <mergeCell ref="P21:V21"/>
    <mergeCell ref="X21:AC21"/>
    <mergeCell ref="H22:N22"/>
    <mergeCell ref="B18:G18"/>
    <mergeCell ref="J18:N18"/>
    <mergeCell ref="P18:V18"/>
    <mergeCell ref="X18:AC18"/>
    <mergeCell ref="B19:G19"/>
    <mergeCell ref="J19:N19"/>
    <mergeCell ref="P19:V19"/>
    <mergeCell ref="X19:AC19"/>
    <mergeCell ref="P22:V22"/>
    <mergeCell ref="W22:AC22"/>
    <mergeCell ref="B23:G23"/>
    <mergeCell ref="J23:N23"/>
    <mergeCell ref="P23:V23"/>
    <mergeCell ref="X23:AC23"/>
    <mergeCell ref="B20:G20"/>
    <mergeCell ref="J20:N20"/>
    <mergeCell ref="P20:V20"/>
    <mergeCell ref="X20:AC20"/>
    <mergeCell ref="B24:G24"/>
    <mergeCell ref="J24:N24"/>
    <mergeCell ref="P24:V24"/>
    <mergeCell ref="X24:AC24"/>
    <mergeCell ref="A25:A26"/>
    <mergeCell ref="B25:G26"/>
    <mergeCell ref="J25:N25"/>
    <mergeCell ref="P25:V25"/>
    <mergeCell ref="X25:AC25"/>
    <mergeCell ref="H26:N26"/>
    <mergeCell ref="X28:AC28"/>
    <mergeCell ref="B29:G29"/>
    <mergeCell ref="J29:N29"/>
    <mergeCell ref="P29:V29"/>
    <mergeCell ref="X29:AC29"/>
    <mergeCell ref="P26:V26"/>
    <mergeCell ref="W26:AC26"/>
    <mergeCell ref="B27:G27"/>
    <mergeCell ref="J27:N27"/>
    <mergeCell ref="P27:V27"/>
    <mergeCell ref="X27:AC27"/>
    <mergeCell ref="B30:G30"/>
    <mergeCell ref="B31:G31"/>
    <mergeCell ref="B32:G32"/>
    <mergeCell ref="B33:G33"/>
    <mergeCell ref="J33:N33"/>
    <mergeCell ref="P33:V33"/>
    <mergeCell ref="B28:G28"/>
    <mergeCell ref="J28:N28"/>
    <mergeCell ref="P28:V28"/>
    <mergeCell ref="T30:U30"/>
    <mergeCell ref="T31:U31"/>
    <mergeCell ref="T32:U32"/>
    <mergeCell ref="B36:G36"/>
    <mergeCell ref="J36:N36"/>
    <mergeCell ref="P36:V36"/>
    <mergeCell ref="X36:AC36"/>
    <mergeCell ref="A38:G38"/>
    <mergeCell ref="X33:AC33"/>
    <mergeCell ref="B35:G35"/>
    <mergeCell ref="J35:N35"/>
    <mergeCell ref="P35:V35"/>
    <mergeCell ref="X35:AC35"/>
    <mergeCell ref="B37:G37"/>
    <mergeCell ref="J37:N37"/>
    <mergeCell ref="P37:V37"/>
    <mergeCell ref="X37:AC37"/>
    <mergeCell ref="B34:G34"/>
    <mergeCell ref="J34:N34"/>
    <mergeCell ref="P34:V34"/>
    <mergeCell ref="X34:AC34"/>
    <mergeCell ref="H38:M38"/>
    <mergeCell ref="N38:O38"/>
    <mergeCell ref="P38:AC38"/>
  </mergeCells>
  <phoneticPr fontId="2"/>
  <dataValidations count="1">
    <dataValidation type="list" allowBlank="1" showInputMessage="1" showErrorMessage="1" sqref="I12:I15 O23:O24 O37 O35 W12 W14:W17 W19:W20 W23:W24 W27:W29 O27:O29 W36:W37 O19:O20 O12:O16 I36:I37 I33:I34 I27:I29 I23:I24 I18:I20">
      <formula1>$C$39:$C$40</formula1>
    </dataValidation>
  </dataValidations>
  <printOptions horizontalCentered="1"/>
  <pageMargins left="0.23622047244094491" right="0.23622047244094491" top="0.55118110236220474" bottom="0.55118110236220474" header="0.31496062992125984" footer="0.31496062992125984"/>
  <pageSetup paperSize="9" scale="83" orientation="portrait" r:id="rId1"/>
  <headerFooter alignWithMargins="0"/>
  <ignoredErrors>
    <ignoredError sqref="AD2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5"/>
  <sheetViews>
    <sheetView zoomScale="90" zoomScaleNormal="90" zoomScaleSheetLayoutView="70" workbookViewId="0"/>
  </sheetViews>
  <sheetFormatPr defaultColWidth="3.625" defaultRowHeight="20.100000000000001" customHeight="1" x14ac:dyDescent="0.15"/>
  <cols>
    <col min="1" max="1" width="2.875" style="6" bestFit="1" customWidth="1"/>
    <col min="2" max="7" width="3.625" style="6"/>
    <col min="8" max="8" width="3.75" style="6" bestFit="1" customWidth="1"/>
    <col min="9" max="9" width="3.75" style="6" customWidth="1"/>
    <col min="10" max="11" width="3.625" style="6"/>
    <col min="12" max="12" width="4.25" style="6" bestFit="1" customWidth="1"/>
    <col min="13" max="13" width="3.75" style="6" bestFit="1" customWidth="1"/>
    <col min="14" max="14" width="3.625" style="6"/>
    <col min="15" max="15" width="4.625" style="6" bestFit="1" customWidth="1"/>
    <col min="16" max="16" width="3.625" style="6"/>
    <col min="17" max="18" width="2.125" style="6" customWidth="1"/>
    <col min="19" max="19" width="3.625" style="6"/>
    <col min="20" max="20" width="4.25" style="6" bestFit="1" customWidth="1"/>
    <col min="21" max="22" width="2.125" style="6" customWidth="1"/>
    <col min="23" max="25" width="3.625" style="6"/>
    <col min="26" max="27" width="2.125" style="6" customWidth="1"/>
    <col min="28" max="28" width="3.75" style="6" bestFit="1" customWidth="1"/>
    <col min="29" max="29" width="3.625" style="6"/>
    <col min="30" max="30" width="4.625" style="6" customWidth="1"/>
    <col min="31" max="31" width="131.25" style="6" customWidth="1"/>
    <col min="32" max="228" width="3.625" style="6"/>
    <col min="229" max="229" width="2.875" style="6" bestFit="1" customWidth="1"/>
    <col min="230" max="484" width="3.625" style="6"/>
    <col min="485" max="485" width="2.875" style="6" bestFit="1" customWidth="1"/>
    <col min="486" max="740" width="3.625" style="6"/>
    <col min="741" max="741" width="2.875" style="6" bestFit="1" customWidth="1"/>
    <col min="742" max="996" width="3.625" style="6"/>
    <col min="997" max="997" width="2.875" style="6" bestFit="1" customWidth="1"/>
    <col min="998" max="1252" width="3.625" style="6"/>
    <col min="1253" max="1253" width="2.875" style="6" bestFit="1" customWidth="1"/>
    <col min="1254" max="1508" width="3.625" style="6"/>
    <col min="1509" max="1509" width="2.875" style="6" bestFit="1" customWidth="1"/>
    <col min="1510" max="1764" width="3.625" style="6"/>
    <col min="1765" max="1765" width="2.875" style="6" bestFit="1" customWidth="1"/>
    <col min="1766" max="2020" width="3.625" style="6"/>
    <col min="2021" max="2021" width="2.875" style="6" bestFit="1" customWidth="1"/>
    <col min="2022" max="2276" width="3.625" style="6"/>
    <col min="2277" max="2277" width="2.875" style="6" bestFit="1" customWidth="1"/>
    <col min="2278" max="2532" width="3.625" style="6"/>
    <col min="2533" max="2533" width="2.875" style="6" bestFit="1" customWidth="1"/>
    <col min="2534" max="2788" width="3.625" style="6"/>
    <col min="2789" max="2789" width="2.875" style="6" bestFit="1" customWidth="1"/>
    <col min="2790" max="3044" width="3.625" style="6"/>
    <col min="3045" max="3045" width="2.875" style="6" bestFit="1" customWidth="1"/>
    <col min="3046" max="3300" width="3.625" style="6"/>
    <col min="3301" max="3301" width="2.875" style="6" bestFit="1" customWidth="1"/>
    <col min="3302" max="3556" width="3.625" style="6"/>
    <col min="3557" max="3557" width="2.875" style="6" bestFit="1" customWidth="1"/>
    <col min="3558" max="3812" width="3.625" style="6"/>
    <col min="3813" max="3813" width="2.875" style="6" bestFit="1" customWidth="1"/>
    <col min="3814" max="4068" width="3.625" style="6"/>
    <col min="4069" max="4069" width="2.875" style="6" bestFit="1" customWidth="1"/>
    <col min="4070" max="4324" width="3.625" style="6"/>
    <col min="4325" max="4325" width="2.875" style="6" bestFit="1" customWidth="1"/>
    <col min="4326" max="4580" width="3.625" style="6"/>
    <col min="4581" max="4581" width="2.875" style="6" bestFit="1" customWidth="1"/>
    <col min="4582" max="4836" width="3.625" style="6"/>
    <col min="4837" max="4837" width="2.875" style="6" bestFit="1" customWidth="1"/>
    <col min="4838" max="5092" width="3.625" style="6"/>
    <col min="5093" max="5093" width="2.875" style="6" bestFit="1" customWidth="1"/>
    <col min="5094" max="5348" width="3.625" style="6"/>
    <col min="5349" max="5349" width="2.875" style="6" bestFit="1" customWidth="1"/>
    <col min="5350" max="5604" width="3.625" style="6"/>
    <col min="5605" max="5605" width="2.875" style="6" bestFit="1" customWidth="1"/>
    <col min="5606" max="5860" width="3.625" style="6"/>
    <col min="5861" max="5861" width="2.875" style="6" bestFit="1" customWidth="1"/>
    <col min="5862" max="6116" width="3.625" style="6"/>
    <col min="6117" max="6117" width="2.875" style="6" bestFit="1" customWidth="1"/>
    <col min="6118" max="6372" width="3.625" style="6"/>
    <col min="6373" max="6373" width="2.875" style="6" bestFit="1" customWidth="1"/>
    <col min="6374" max="6628" width="3.625" style="6"/>
    <col min="6629" max="6629" width="2.875" style="6" bestFit="1" customWidth="1"/>
    <col min="6630" max="6884" width="3.625" style="6"/>
    <col min="6885" max="6885" width="2.875" style="6" bestFit="1" customWidth="1"/>
    <col min="6886" max="7140" width="3.625" style="6"/>
    <col min="7141" max="7141" width="2.875" style="6" bestFit="1" customWidth="1"/>
    <col min="7142" max="7396" width="3.625" style="6"/>
    <col min="7397" max="7397" width="2.875" style="6" bestFit="1" customWidth="1"/>
    <col min="7398" max="7652" width="3.625" style="6"/>
    <col min="7653" max="7653" width="2.875" style="6" bestFit="1" customWidth="1"/>
    <col min="7654" max="7908" width="3.625" style="6"/>
    <col min="7909" max="7909" width="2.875" style="6" bestFit="1" customWidth="1"/>
    <col min="7910" max="8164" width="3.625" style="6"/>
    <col min="8165" max="8165" width="2.875" style="6" bestFit="1" customWidth="1"/>
    <col min="8166" max="8420" width="3.625" style="6"/>
    <col min="8421" max="8421" width="2.875" style="6" bestFit="1" customWidth="1"/>
    <col min="8422" max="8676" width="3.625" style="6"/>
    <col min="8677" max="8677" width="2.875" style="6" bestFit="1" customWidth="1"/>
    <col min="8678" max="8932" width="3.625" style="6"/>
    <col min="8933" max="8933" width="2.875" style="6" bestFit="1" customWidth="1"/>
    <col min="8934" max="9188" width="3.625" style="6"/>
    <col min="9189" max="9189" width="2.875" style="6" bestFit="1" customWidth="1"/>
    <col min="9190" max="9444" width="3.625" style="6"/>
    <col min="9445" max="9445" width="2.875" style="6" bestFit="1" customWidth="1"/>
    <col min="9446" max="9700" width="3.625" style="6"/>
    <col min="9701" max="9701" width="2.875" style="6" bestFit="1" customWidth="1"/>
    <col min="9702" max="9956" width="3.625" style="6"/>
    <col min="9957" max="9957" width="2.875" style="6" bestFit="1" customWidth="1"/>
    <col min="9958" max="10212" width="3.625" style="6"/>
    <col min="10213" max="10213" width="2.875" style="6" bestFit="1" customWidth="1"/>
    <col min="10214" max="10468" width="3.625" style="6"/>
    <col min="10469" max="10469" width="2.875" style="6" bestFit="1" customWidth="1"/>
    <col min="10470" max="10724" width="3.625" style="6"/>
    <col min="10725" max="10725" width="2.875" style="6" bestFit="1" customWidth="1"/>
    <col min="10726" max="10980" width="3.625" style="6"/>
    <col min="10981" max="10981" width="2.875" style="6" bestFit="1" customWidth="1"/>
    <col min="10982" max="11236" width="3.625" style="6"/>
    <col min="11237" max="11237" width="2.875" style="6" bestFit="1" customWidth="1"/>
    <col min="11238" max="11492" width="3.625" style="6"/>
    <col min="11493" max="11493" width="2.875" style="6" bestFit="1" customWidth="1"/>
    <col min="11494" max="11748" width="3.625" style="6"/>
    <col min="11749" max="11749" width="2.875" style="6" bestFit="1" customWidth="1"/>
    <col min="11750" max="12004" width="3.625" style="6"/>
    <col min="12005" max="12005" width="2.875" style="6" bestFit="1" customWidth="1"/>
    <col min="12006" max="12260" width="3.625" style="6"/>
    <col min="12261" max="12261" width="2.875" style="6" bestFit="1" customWidth="1"/>
    <col min="12262" max="12516" width="3.625" style="6"/>
    <col min="12517" max="12517" width="2.875" style="6" bestFit="1" customWidth="1"/>
    <col min="12518" max="12772" width="3.625" style="6"/>
    <col min="12773" max="12773" width="2.875" style="6" bestFit="1" customWidth="1"/>
    <col min="12774" max="13028" width="3.625" style="6"/>
    <col min="13029" max="13029" width="2.875" style="6" bestFit="1" customWidth="1"/>
    <col min="13030" max="13284" width="3.625" style="6"/>
    <col min="13285" max="13285" width="2.875" style="6" bestFit="1" customWidth="1"/>
    <col min="13286" max="13540" width="3.625" style="6"/>
    <col min="13541" max="13541" width="2.875" style="6" bestFit="1" customWidth="1"/>
    <col min="13542" max="13796" width="3.625" style="6"/>
    <col min="13797" max="13797" width="2.875" style="6" bestFit="1" customWidth="1"/>
    <col min="13798" max="14052" width="3.625" style="6"/>
    <col min="14053" max="14053" width="2.875" style="6" bestFit="1" customWidth="1"/>
    <col min="14054" max="14308" width="3.625" style="6"/>
    <col min="14309" max="14309" width="2.875" style="6" bestFit="1" customWidth="1"/>
    <col min="14310" max="14564" width="3.625" style="6"/>
    <col min="14565" max="14565" width="2.875" style="6" bestFit="1" customWidth="1"/>
    <col min="14566" max="14820" width="3.625" style="6"/>
    <col min="14821" max="14821" width="2.875" style="6" bestFit="1" customWidth="1"/>
    <col min="14822" max="15076" width="3.625" style="6"/>
    <col min="15077" max="15077" width="2.875" style="6" bestFit="1" customWidth="1"/>
    <col min="15078" max="15332" width="3.625" style="6"/>
    <col min="15333" max="15333" width="2.875" style="6" bestFit="1" customWidth="1"/>
    <col min="15334" max="15588" width="3.625" style="6"/>
    <col min="15589" max="15589" width="2.875" style="6" bestFit="1" customWidth="1"/>
    <col min="15590" max="15844" width="3.625" style="6"/>
    <col min="15845" max="15845" width="2.875" style="6" bestFit="1" customWidth="1"/>
    <col min="15846" max="16100" width="3.625" style="6"/>
    <col min="16101" max="16101" width="2.875" style="6" bestFit="1" customWidth="1"/>
    <col min="16102" max="16384" width="3.625" style="6"/>
  </cols>
  <sheetData>
    <row r="1" spans="1:31" s="20" customFormat="1" ht="27" customHeight="1" x14ac:dyDescent="0.15">
      <c r="A1" s="66" t="s">
        <v>263</v>
      </c>
      <c r="F1" s="21"/>
      <c r="G1" s="21"/>
      <c r="H1" s="21"/>
      <c r="I1" s="21"/>
      <c r="J1" s="21"/>
      <c r="N1" s="190" t="s">
        <v>29</v>
      </c>
      <c r="O1" s="190"/>
      <c r="P1" s="190"/>
      <c r="Q1" s="191" t="str">
        <f>IF('治費書式1-3_経費内訳書'!Q1="","",'治費書式1-3_経費内訳書'!Q1)</f>
        <v/>
      </c>
      <c r="R1" s="191"/>
      <c r="S1" s="191"/>
      <c r="T1" s="191"/>
      <c r="U1" s="191"/>
      <c r="V1" s="191"/>
      <c r="W1" s="191"/>
      <c r="X1" s="191"/>
      <c r="Y1" s="191"/>
      <c r="Z1" s="191"/>
      <c r="AA1" s="191"/>
      <c r="AB1" s="191"/>
      <c r="AC1" s="191"/>
      <c r="AD1" s="191"/>
      <c r="AE1" s="58"/>
    </row>
    <row r="2" spans="1:31" s="2" customFormat="1" ht="13.5" x14ac:dyDescent="0.15">
      <c r="A2" s="1"/>
      <c r="F2" s="3"/>
      <c r="G2" s="3"/>
      <c r="H2" s="4"/>
      <c r="I2" s="4"/>
      <c r="J2" s="4"/>
      <c r="N2" s="175" t="s">
        <v>97</v>
      </c>
      <c r="O2" s="176"/>
      <c r="P2" s="177"/>
      <c r="Q2" s="62" t="str">
        <f>'治費書式1-3_経費内訳書'!Q2</f>
        <v>■</v>
      </c>
      <c r="R2" s="16" t="s">
        <v>244</v>
      </c>
      <c r="S2" s="16"/>
      <c r="T2" s="44"/>
      <c r="U2" s="17" t="str">
        <f>'治費書式1-3_経費内訳書'!U2</f>
        <v>□</v>
      </c>
      <c r="V2" s="16" t="s">
        <v>245</v>
      </c>
      <c r="W2" s="17"/>
      <c r="X2" s="16"/>
      <c r="Y2" s="17"/>
      <c r="Z2" s="16"/>
      <c r="AA2" s="16"/>
      <c r="AB2" s="44"/>
      <c r="AC2" s="16"/>
      <c r="AD2" s="18"/>
      <c r="AE2" s="42"/>
    </row>
    <row r="3" spans="1:31" s="2" customFormat="1" ht="13.5" customHeight="1" x14ac:dyDescent="0.15">
      <c r="A3" s="1"/>
      <c r="F3" s="3"/>
      <c r="G3" s="3"/>
      <c r="H3" s="4"/>
      <c r="I3" s="4"/>
      <c r="J3" s="4"/>
      <c r="N3" s="178"/>
      <c r="O3" s="179"/>
      <c r="P3" s="180"/>
      <c r="Q3" s="63" t="str">
        <f>'治費書式1-3_経費内訳書'!Q3</f>
        <v>■</v>
      </c>
      <c r="R3" s="17" t="s">
        <v>243</v>
      </c>
      <c r="S3" s="17"/>
      <c r="T3" s="44"/>
      <c r="U3" s="12" t="str">
        <f>'治費書式1-3_経費内訳書'!U3</f>
        <v>□</v>
      </c>
      <c r="V3" s="17" t="s">
        <v>246</v>
      </c>
      <c r="W3" s="12"/>
      <c r="X3" s="17"/>
      <c r="Y3" s="12"/>
      <c r="Z3" s="12" t="str">
        <f>'治費書式1-3_経費内訳書'!Z3</f>
        <v>□</v>
      </c>
      <c r="AA3" s="17" t="s">
        <v>247</v>
      </c>
      <c r="AB3" s="17"/>
      <c r="AC3" s="44"/>
      <c r="AD3" s="59"/>
      <c r="AE3" s="43"/>
    </row>
    <row r="4" spans="1:31" s="5" customFormat="1" ht="26.25" customHeight="1" x14ac:dyDescent="0.15">
      <c r="A4" s="173" t="s">
        <v>161</v>
      </c>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row>
    <row r="5" spans="1:31" s="5" customFormat="1" ht="9.9499999999999993" customHeight="1" x14ac:dyDescent="0.15">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row>
    <row r="6" spans="1:31" ht="25.5" customHeight="1" x14ac:dyDescent="0.15">
      <c r="A6" s="197" t="s">
        <v>35</v>
      </c>
      <c r="B6" s="197"/>
      <c r="C6" s="197"/>
      <c r="D6" s="197"/>
      <c r="E6" s="197"/>
      <c r="F6" s="197"/>
      <c r="G6" s="197"/>
      <c r="H6" s="198" t="str">
        <f>IF('治費書式1-3_経費内訳書'!H5="","",'治費書式1-3_経費内訳書'!H5)</f>
        <v/>
      </c>
      <c r="I6" s="198"/>
      <c r="J6" s="198"/>
      <c r="K6" s="198"/>
      <c r="L6" s="198"/>
      <c r="M6" s="198"/>
      <c r="N6" s="198"/>
      <c r="O6" s="183" t="s">
        <v>36</v>
      </c>
      <c r="P6" s="183"/>
      <c r="Q6" s="183"/>
      <c r="R6" s="183"/>
      <c r="S6" s="183"/>
      <c r="T6" s="183"/>
      <c r="U6" s="183"/>
      <c r="V6" s="192" t="str">
        <f>IF('治費書式1-3_経費内訳書'!W5="","",'治費書式1-3_経費内訳書'!W5)</f>
        <v/>
      </c>
      <c r="W6" s="193"/>
      <c r="X6" s="193"/>
      <c r="Y6" s="193"/>
      <c r="Z6" s="193"/>
      <c r="AA6" s="193"/>
      <c r="AB6" s="193"/>
      <c r="AC6" s="193"/>
      <c r="AD6" s="194"/>
    </row>
    <row r="7" spans="1:31" ht="34.5" customHeight="1" x14ac:dyDescent="0.15">
      <c r="A7" s="102" t="s">
        <v>0</v>
      </c>
      <c r="B7" s="102"/>
      <c r="C7" s="102"/>
      <c r="D7" s="102"/>
      <c r="E7" s="102"/>
      <c r="F7" s="102"/>
      <c r="G7" s="102"/>
      <c r="H7" s="199" t="str">
        <f>IF('治費書式1-3_経費内訳書'!H6="","",'治費書式1-3_経費内訳書'!H6)</f>
        <v/>
      </c>
      <c r="I7" s="199"/>
      <c r="J7" s="199"/>
      <c r="K7" s="199"/>
      <c r="L7" s="199"/>
      <c r="M7" s="199"/>
      <c r="N7" s="199"/>
      <c r="O7" s="199"/>
      <c r="P7" s="199"/>
      <c r="Q7" s="199"/>
      <c r="R7" s="199"/>
      <c r="S7" s="199"/>
      <c r="T7" s="199"/>
      <c r="U7" s="199"/>
      <c r="V7" s="199"/>
      <c r="W7" s="199"/>
      <c r="X7" s="199"/>
      <c r="Y7" s="199"/>
      <c r="Z7" s="199"/>
      <c r="AA7" s="199"/>
      <c r="AB7" s="199"/>
      <c r="AC7" s="199"/>
      <c r="AD7" s="199"/>
    </row>
    <row r="8" spans="1:31" ht="15" customHeight="1" x14ac:dyDescent="0.15">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row>
    <row r="9" spans="1:31" s="5" customFormat="1" ht="34.5" customHeight="1" x14ac:dyDescent="0.15">
      <c r="A9" s="200" t="s">
        <v>118</v>
      </c>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row>
    <row r="10" spans="1:31" ht="11.25" customHeight="1" x14ac:dyDescent="0.15">
      <c r="A10" s="71"/>
      <c r="B10" s="71"/>
      <c r="C10" s="71"/>
      <c r="D10" s="71"/>
      <c r="E10" s="71"/>
      <c r="F10" s="71"/>
      <c r="G10" s="71"/>
      <c r="H10" s="7"/>
      <c r="I10" s="7"/>
      <c r="J10" s="7"/>
      <c r="K10" s="7"/>
      <c r="L10" s="7"/>
      <c r="M10" s="7"/>
      <c r="N10" s="7"/>
      <c r="O10" s="7"/>
      <c r="P10" s="7"/>
      <c r="Q10" s="7"/>
      <c r="R10" s="7"/>
      <c r="S10" s="7"/>
      <c r="T10" s="7"/>
      <c r="U10" s="7"/>
      <c r="V10" s="7"/>
      <c r="W10" s="7"/>
      <c r="X10" s="7"/>
      <c r="Y10" s="7"/>
      <c r="Z10" s="7"/>
      <c r="AA10" s="7"/>
      <c r="AB10" s="7"/>
      <c r="AC10" s="7"/>
      <c r="AD10" s="7"/>
    </row>
    <row r="11" spans="1:31" ht="19.5" customHeight="1" x14ac:dyDescent="0.15">
      <c r="A11" s="127" t="s">
        <v>20</v>
      </c>
      <c r="B11" s="128"/>
      <c r="C11" s="128"/>
      <c r="D11" s="128"/>
      <c r="E11" s="128"/>
      <c r="F11" s="128"/>
      <c r="G11" s="129"/>
      <c r="H11" s="155" t="s">
        <v>3</v>
      </c>
      <c r="I11" s="156" t="s">
        <v>4</v>
      </c>
      <c r="J11" s="157"/>
      <c r="K11" s="157"/>
      <c r="L11" s="157"/>
      <c r="M11" s="157"/>
      <c r="N11" s="157"/>
      <c r="O11" s="157"/>
      <c r="P11" s="157"/>
      <c r="Q11" s="157"/>
      <c r="R11" s="157"/>
      <c r="S11" s="157"/>
      <c r="T11" s="157"/>
      <c r="U11" s="157"/>
      <c r="V11" s="157"/>
      <c r="W11" s="157"/>
      <c r="X11" s="157"/>
      <c r="Y11" s="157"/>
      <c r="Z11" s="157"/>
      <c r="AA11" s="157"/>
      <c r="AB11" s="157"/>
      <c r="AC11" s="157"/>
      <c r="AD11" s="158"/>
    </row>
    <row r="12" spans="1:31" ht="20.100000000000001" customHeight="1" x14ac:dyDescent="0.15">
      <c r="A12" s="152"/>
      <c r="B12" s="153"/>
      <c r="C12" s="153"/>
      <c r="D12" s="153"/>
      <c r="E12" s="153"/>
      <c r="F12" s="153"/>
      <c r="G12" s="154"/>
      <c r="H12" s="155"/>
      <c r="I12" s="146" t="s">
        <v>5</v>
      </c>
      <c r="J12" s="147"/>
      <c r="K12" s="147"/>
      <c r="L12" s="147"/>
      <c r="M12" s="147"/>
      <c r="N12" s="148"/>
      <c r="O12" s="146" t="s">
        <v>6</v>
      </c>
      <c r="P12" s="147"/>
      <c r="Q12" s="147"/>
      <c r="R12" s="147"/>
      <c r="S12" s="147"/>
      <c r="T12" s="147"/>
      <c r="U12" s="147"/>
      <c r="V12" s="148"/>
      <c r="W12" s="146" t="s">
        <v>7</v>
      </c>
      <c r="X12" s="147"/>
      <c r="Y12" s="147"/>
      <c r="Z12" s="147"/>
      <c r="AA12" s="147"/>
      <c r="AB12" s="147"/>
      <c r="AC12" s="148"/>
      <c r="AD12" s="196" t="s">
        <v>8</v>
      </c>
    </row>
    <row r="13" spans="1:31" ht="20.100000000000001" customHeight="1" x14ac:dyDescent="0.15">
      <c r="A13" s="130"/>
      <c r="B13" s="131"/>
      <c r="C13" s="131"/>
      <c r="D13" s="131"/>
      <c r="E13" s="131"/>
      <c r="F13" s="131"/>
      <c r="G13" s="132"/>
      <c r="H13" s="155"/>
      <c r="I13" s="8"/>
      <c r="J13" s="72"/>
      <c r="K13" s="72"/>
      <c r="L13" s="10" t="s">
        <v>38</v>
      </c>
      <c r="M13" s="72">
        <v>1</v>
      </c>
      <c r="N13" s="78" t="s">
        <v>26</v>
      </c>
      <c r="O13" s="77"/>
      <c r="P13" s="72"/>
      <c r="Q13" s="72"/>
      <c r="R13" s="72"/>
      <c r="S13" s="10" t="s">
        <v>38</v>
      </c>
      <c r="T13" s="72">
        <v>2</v>
      </c>
      <c r="U13" s="151" t="s">
        <v>26</v>
      </c>
      <c r="V13" s="195"/>
      <c r="W13" s="77"/>
      <c r="X13" s="72"/>
      <c r="Y13" s="72"/>
      <c r="Z13" s="10" t="s">
        <v>38</v>
      </c>
      <c r="AA13" s="10"/>
      <c r="AB13" s="72">
        <v>3</v>
      </c>
      <c r="AC13" s="78" t="s">
        <v>26</v>
      </c>
      <c r="AD13" s="196"/>
    </row>
    <row r="14" spans="1:31" ht="30" customHeight="1" x14ac:dyDescent="0.15">
      <c r="A14" s="79" t="s">
        <v>9</v>
      </c>
      <c r="B14" s="183" t="s">
        <v>30</v>
      </c>
      <c r="C14" s="183"/>
      <c r="D14" s="183"/>
      <c r="E14" s="183"/>
      <c r="F14" s="183"/>
      <c r="G14" s="183"/>
      <c r="H14" s="73">
        <v>1</v>
      </c>
      <c r="I14" s="50"/>
      <c r="J14" s="181" t="s">
        <v>42</v>
      </c>
      <c r="K14" s="181"/>
      <c r="L14" s="181"/>
      <c r="M14" s="181"/>
      <c r="N14" s="182"/>
      <c r="O14" s="50"/>
      <c r="P14" s="181" t="s">
        <v>43</v>
      </c>
      <c r="Q14" s="181"/>
      <c r="R14" s="181"/>
      <c r="S14" s="181"/>
      <c r="T14" s="181"/>
      <c r="U14" s="181"/>
      <c r="V14" s="182"/>
      <c r="W14" s="50"/>
      <c r="X14" s="181" t="s">
        <v>44</v>
      </c>
      <c r="Y14" s="181"/>
      <c r="Z14" s="181"/>
      <c r="AA14" s="181"/>
      <c r="AB14" s="181"/>
      <c r="AC14" s="182"/>
      <c r="AD14" s="22" t="str">
        <f>IF(AND(I14="",O14="",W14=""),"─",IF(AND(W14="",O14=""),H14,IF(W14="",H14*2,H14*3)))</f>
        <v>─</v>
      </c>
      <c r="AE14" s="46" t="s">
        <v>291</v>
      </c>
    </row>
    <row r="15" spans="1:31" ht="30" customHeight="1" x14ac:dyDescent="0.15">
      <c r="A15" s="79" t="s">
        <v>10</v>
      </c>
      <c r="B15" s="183" t="s">
        <v>2</v>
      </c>
      <c r="C15" s="183"/>
      <c r="D15" s="183"/>
      <c r="E15" s="183"/>
      <c r="F15" s="183"/>
      <c r="G15" s="183"/>
      <c r="H15" s="73">
        <v>2</v>
      </c>
      <c r="I15" s="50"/>
      <c r="J15" s="181" t="s">
        <v>41</v>
      </c>
      <c r="K15" s="181"/>
      <c r="L15" s="181"/>
      <c r="M15" s="181"/>
      <c r="N15" s="182"/>
      <c r="O15" s="50"/>
      <c r="P15" s="181" t="s">
        <v>46</v>
      </c>
      <c r="Q15" s="181"/>
      <c r="R15" s="181"/>
      <c r="S15" s="181"/>
      <c r="T15" s="181"/>
      <c r="U15" s="181"/>
      <c r="V15" s="182"/>
      <c r="W15" s="50"/>
      <c r="X15" s="181" t="s">
        <v>45</v>
      </c>
      <c r="Y15" s="181"/>
      <c r="Z15" s="181"/>
      <c r="AA15" s="181"/>
      <c r="AB15" s="181"/>
      <c r="AC15" s="182"/>
      <c r="AD15" s="22" t="str">
        <f>IF(AND(I15="",O15="",W15=""),"─",IF(AND(W15="",O15=""),H15,IF(W15="",H15*2,H15*3)))</f>
        <v>─</v>
      </c>
      <c r="AE15" s="46" t="s">
        <v>270</v>
      </c>
    </row>
    <row r="16" spans="1:31" ht="30" customHeight="1" x14ac:dyDescent="0.15">
      <c r="A16" s="79" t="s">
        <v>12</v>
      </c>
      <c r="B16" s="156" t="s">
        <v>181</v>
      </c>
      <c r="C16" s="157"/>
      <c r="D16" s="157"/>
      <c r="E16" s="157"/>
      <c r="F16" s="157"/>
      <c r="G16" s="158"/>
      <c r="H16" s="73">
        <v>2</v>
      </c>
      <c r="I16" s="61"/>
      <c r="J16" s="184"/>
      <c r="K16" s="184"/>
      <c r="L16" s="184"/>
      <c r="M16" s="184"/>
      <c r="N16" s="185"/>
      <c r="O16" s="50"/>
      <c r="P16" s="181" t="s">
        <v>179</v>
      </c>
      <c r="Q16" s="181"/>
      <c r="R16" s="181"/>
      <c r="S16" s="181"/>
      <c r="T16" s="181"/>
      <c r="U16" s="181"/>
      <c r="V16" s="182"/>
      <c r="W16" s="61"/>
      <c r="X16" s="184"/>
      <c r="Y16" s="184"/>
      <c r="Z16" s="184"/>
      <c r="AA16" s="184"/>
      <c r="AB16" s="184"/>
      <c r="AC16" s="185"/>
      <c r="AD16" s="22" t="str">
        <f>IF(AND(I16="",O16="",W16=""),"─",IF(AND(W16="",O16=""),H16,IF(W16="",H16*2,H16*3)))</f>
        <v>─</v>
      </c>
      <c r="AE16" s="46" t="s">
        <v>292</v>
      </c>
    </row>
    <row r="17" spans="1:31" ht="20.100000000000001" customHeight="1" x14ac:dyDescent="0.15">
      <c r="A17" s="188" t="s">
        <v>13</v>
      </c>
      <c r="B17" s="146" t="s">
        <v>31</v>
      </c>
      <c r="C17" s="147"/>
      <c r="D17" s="147"/>
      <c r="E17" s="147"/>
      <c r="F17" s="147"/>
      <c r="G17" s="148"/>
      <c r="H17" s="73">
        <v>3</v>
      </c>
      <c r="I17" s="53" t="str">
        <f>IF(O18="","",IF(O18&lt;=4,"○",""))</f>
        <v/>
      </c>
      <c r="J17" s="181" t="s">
        <v>47</v>
      </c>
      <c r="K17" s="181"/>
      <c r="L17" s="181"/>
      <c r="M17" s="181"/>
      <c r="N17" s="182"/>
      <c r="O17" s="53" t="str">
        <f>IF(O18="","",IF(AND(O18&gt;=5,O18&lt;=24),"○",""))</f>
        <v/>
      </c>
      <c r="P17" s="181" t="s">
        <v>48</v>
      </c>
      <c r="Q17" s="181"/>
      <c r="R17" s="181"/>
      <c r="S17" s="181"/>
      <c r="T17" s="181"/>
      <c r="U17" s="181"/>
      <c r="V17" s="182"/>
      <c r="W17" s="53" t="str">
        <f>IF(O18="","",IF(O18&gt;=25,"○",""))</f>
        <v/>
      </c>
      <c r="X17" s="181" t="s">
        <v>232</v>
      </c>
      <c r="Y17" s="181"/>
      <c r="Z17" s="181"/>
      <c r="AA17" s="181"/>
      <c r="AB17" s="181"/>
      <c r="AC17" s="182"/>
      <c r="AD17" s="22" t="str">
        <f>IF(L33&lt;&gt;"",H17*3+N33,IF(AND(I17="",O17="",W17=""),"─",IF(AND(W17="",O17=""),H17,IF(W17="",H17*2,H17*3))))</f>
        <v>─</v>
      </c>
      <c r="AE17" s="47" t="s">
        <v>293</v>
      </c>
    </row>
    <row r="18" spans="1:31" ht="30" customHeight="1" x14ac:dyDescent="0.15">
      <c r="A18" s="189"/>
      <c r="B18" s="202"/>
      <c r="C18" s="151"/>
      <c r="D18" s="151"/>
      <c r="E18" s="151"/>
      <c r="F18" s="151"/>
      <c r="G18" s="195"/>
      <c r="H18" s="121" t="s">
        <v>233</v>
      </c>
      <c r="I18" s="122"/>
      <c r="J18" s="122"/>
      <c r="K18" s="122"/>
      <c r="L18" s="122"/>
      <c r="M18" s="122"/>
      <c r="N18" s="123"/>
      <c r="O18" s="50"/>
      <c r="P18" s="134" t="s">
        <v>208</v>
      </c>
      <c r="Q18" s="134"/>
      <c r="R18" s="134"/>
      <c r="S18" s="134"/>
      <c r="T18" s="134"/>
      <c r="U18" s="134"/>
      <c r="V18" s="135"/>
      <c r="W18" s="136" t="s">
        <v>209</v>
      </c>
      <c r="X18" s="137"/>
      <c r="Y18" s="137"/>
      <c r="Z18" s="137"/>
      <c r="AA18" s="137"/>
      <c r="AB18" s="137"/>
      <c r="AC18" s="138"/>
      <c r="AD18" s="22">
        <f>IF(O18="",0,IF(O18&lt;50,0,4*ROUNDUP((O18-49)/12,0)))</f>
        <v>0</v>
      </c>
      <c r="AE18" s="46"/>
    </row>
    <row r="19" spans="1:31" ht="20.100000000000001" customHeight="1" x14ac:dyDescent="0.15">
      <c r="A19" s="188" t="s">
        <v>93</v>
      </c>
      <c r="B19" s="127" t="s">
        <v>32</v>
      </c>
      <c r="C19" s="128"/>
      <c r="D19" s="128"/>
      <c r="E19" s="128"/>
      <c r="F19" s="128"/>
      <c r="G19" s="129"/>
      <c r="H19" s="73">
        <v>1</v>
      </c>
      <c r="I19" s="53" t="str">
        <f>IF(O20="","",IF(O20&lt;=1,"○",""))</f>
        <v>○</v>
      </c>
      <c r="J19" s="181" t="s">
        <v>40</v>
      </c>
      <c r="K19" s="181"/>
      <c r="L19" s="181"/>
      <c r="M19" s="181"/>
      <c r="N19" s="182"/>
      <c r="O19" s="53" t="str">
        <f>IF(O20="","",IF(AND(O20&gt;=2,O20&lt;=5),"○",""))</f>
        <v/>
      </c>
      <c r="P19" s="181" t="s">
        <v>126</v>
      </c>
      <c r="Q19" s="181"/>
      <c r="R19" s="181"/>
      <c r="S19" s="181"/>
      <c r="T19" s="181"/>
      <c r="U19" s="181"/>
      <c r="V19" s="182"/>
      <c r="W19" s="53" t="str">
        <f>IF(O20="","",IF(O20&gt;=6,"○",""))</f>
        <v/>
      </c>
      <c r="X19" s="181" t="s">
        <v>119</v>
      </c>
      <c r="Y19" s="181"/>
      <c r="Z19" s="181"/>
      <c r="AA19" s="181"/>
      <c r="AB19" s="181"/>
      <c r="AC19" s="182"/>
      <c r="AD19" s="22">
        <f>IF(L34&lt;&gt;"",H19*3+N34,IF(AND(I19="",O19="",W19=""),"─",IF(AND(W19="",O19=""),H19,IF(W19="",H19*2,H19*3))))</f>
        <v>1</v>
      </c>
      <c r="AE19" s="47" t="s">
        <v>294</v>
      </c>
    </row>
    <row r="20" spans="1:31" ht="30" customHeight="1" x14ac:dyDescent="0.15">
      <c r="A20" s="189"/>
      <c r="B20" s="130"/>
      <c r="C20" s="131"/>
      <c r="D20" s="131"/>
      <c r="E20" s="131"/>
      <c r="F20" s="131"/>
      <c r="G20" s="132"/>
      <c r="H20" s="121" t="s">
        <v>212</v>
      </c>
      <c r="I20" s="122"/>
      <c r="J20" s="122"/>
      <c r="K20" s="122"/>
      <c r="L20" s="122"/>
      <c r="M20" s="122"/>
      <c r="N20" s="123"/>
      <c r="O20" s="50">
        <v>0</v>
      </c>
      <c r="P20" s="134" t="s">
        <v>210</v>
      </c>
      <c r="Q20" s="134"/>
      <c r="R20" s="134"/>
      <c r="S20" s="134"/>
      <c r="T20" s="134"/>
      <c r="U20" s="134"/>
      <c r="V20" s="135"/>
      <c r="W20" s="136" t="s">
        <v>209</v>
      </c>
      <c r="X20" s="137"/>
      <c r="Y20" s="137"/>
      <c r="Z20" s="137"/>
      <c r="AA20" s="137"/>
      <c r="AB20" s="137"/>
      <c r="AC20" s="138"/>
      <c r="AD20" s="22">
        <f>IF(O20="",0,IF(O20&lt;13,0,ROUNDUP((O20-12)/3,0)))</f>
        <v>0</v>
      </c>
      <c r="AE20" s="46"/>
    </row>
    <row r="21" spans="1:31" ht="30" customHeight="1" x14ac:dyDescent="0.15">
      <c r="A21" s="79" t="s">
        <v>94</v>
      </c>
      <c r="B21" s="121" t="s">
        <v>92</v>
      </c>
      <c r="C21" s="122"/>
      <c r="D21" s="122"/>
      <c r="E21" s="122"/>
      <c r="F21" s="122"/>
      <c r="G21" s="123"/>
      <c r="H21" s="73">
        <v>2</v>
      </c>
      <c r="I21" s="61"/>
      <c r="J21" s="184"/>
      <c r="K21" s="184"/>
      <c r="L21" s="184"/>
      <c r="M21" s="184"/>
      <c r="N21" s="185"/>
      <c r="O21" s="50"/>
      <c r="P21" s="181" t="s">
        <v>179</v>
      </c>
      <c r="Q21" s="181"/>
      <c r="R21" s="181"/>
      <c r="S21" s="181"/>
      <c r="T21" s="181"/>
      <c r="U21" s="181"/>
      <c r="V21" s="182"/>
      <c r="W21" s="50"/>
      <c r="X21" s="181" t="s">
        <v>182</v>
      </c>
      <c r="Y21" s="181"/>
      <c r="Z21" s="181"/>
      <c r="AA21" s="181"/>
      <c r="AB21" s="181"/>
      <c r="AC21" s="182"/>
      <c r="AD21" s="22" t="str">
        <f t="shared" ref="AD21:AD29" si="0">IF(AND(I21="",O21="",W21=""),"─",IF(AND(W21="",O21=""),H21,IF(W21="",H21*2,H21*3)))</f>
        <v>─</v>
      </c>
      <c r="AE21" s="46" t="s">
        <v>295</v>
      </c>
    </row>
    <row r="22" spans="1:31" ht="39.950000000000003" customHeight="1" x14ac:dyDescent="0.15">
      <c r="A22" s="79" t="s">
        <v>109</v>
      </c>
      <c r="B22" s="102" t="s">
        <v>33</v>
      </c>
      <c r="C22" s="102"/>
      <c r="D22" s="102"/>
      <c r="E22" s="102"/>
      <c r="F22" s="102"/>
      <c r="G22" s="102"/>
      <c r="H22" s="73">
        <v>2</v>
      </c>
      <c r="I22" s="50"/>
      <c r="J22" s="181" t="s">
        <v>218</v>
      </c>
      <c r="K22" s="181"/>
      <c r="L22" s="181"/>
      <c r="M22" s="181"/>
      <c r="N22" s="182"/>
      <c r="O22" s="50"/>
      <c r="P22" s="181" t="s">
        <v>216</v>
      </c>
      <c r="Q22" s="181"/>
      <c r="R22" s="181"/>
      <c r="S22" s="181"/>
      <c r="T22" s="181"/>
      <c r="U22" s="181"/>
      <c r="V22" s="182"/>
      <c r="W22" s="50"/>
      <c r="X22" s="181" t="s">
        <v>217</v>
      </c>
      <c r="Y22" s="181"/>
      <c r="Z22" s="181"/>
      <c r="AA22" s="181"/>
      <c r="AB22" s="181"/>
      <c r="AC22" s="182"/>
      <c r="AD22" s="22" t="str">
        <f t="shared" si="0"/>
        <v>─</v>
      </c>
      <c r="AE22" s="46" t="s">
        <v>296</v>
      </c>
    </row>
    <row r="23" spans="1:31" ht="30" customHeight="1" x14ac:dyDescent="0.15">
      <c r="A23" s="79" t="s">
        <v>206</v>
      </c>
      <c r="B23" s="102" t="s">
        <v>183</v>
      </c>
      <c r="C23" s="102"/>
      <c r="D23" s="102"/>
      <c r="E23" s="102"/>
      <c r="F23" s="102"/>
      <c r="G23" s="102"/>
      <c r="H23" s="73">
        <v>2</v>
      </c>
      <c r="I23" s="50"/>
      <c r="J23" s="181" t="s">
        <v>49</v>
      </c>
      <c r="K23" s="181"/>
      <c r="L23" s="181"/>
      <c r="M23" s="181"/>
      <c r="N23" s="182"/>
      <c r="O23" s="61"/>
      <c r="P23" s="184"/>
      <c r="Q23" s="184"/>
      <c r="R23" s="184"/>
      <c r="S23" s="184"/>
      <c r="T23" s="184"/>
      <c r="U23" s="184"/>
      <c r="V23" s="185"/>
      <c r="W23" s="51"/>
      <c r="X23" s="184"/>
      <c r="Y23" s="184"/>
      <c r="Z23" s="184"/>
      <c r="AA23" s="184"/>
      <c r="AB23" s="184"/>
      <c r="AC23" s="185"/>
      <c r="AD23" s="22" t="str">
        <f t="shared" si="0"/>
        <v>─</v>
      </c>
      <c r="AE23" s="46" t="s">
        <v>297</v>
      </c>
    </row>
    <row r="24" spans="1:31" ht="30" customHeight="1" x14ac:dyDescent="0.15">
      <c r="A24" s="79" t="s">
        <v>111</v>
      </c>
      <c r="B24" s="102" t="s">
        <v>34</v>
      </c>
      <c r="C24" s="102"/>
      <c r="D24" s="102"/>
      <c r="E24" s="102"/>
      <c r="F24" s="102"/>
      <c r="G24" s="102"/>
      <c r="H24" s="73">
        <v>2</v>
      </c>
      <c r="I24" s="50"/>
      <c r="J24" s="181" t="s">
        <v>49</v>
      </c>
      <c r="K24" s="181"/>
      <c r="L24" s="181"/>
      <c r="M24" s="181"/>
      <c r="N24" s="182"/>
      <c r="O24" s="61"/>
      <c r="P24" s="184"/>
      <c r="Q24" s="184"/>
      <c r="R24" s="184"/>
      <c r="S24" s="184"/>
      <c r="T24" s="184"/>
      <c r="U24" s="184"/>
      <c r="V24" s="185"/>
      <c r="W24" s="51"/>
      <c r="X24" s="184"/>
      <c r="Y24" s="184"/>
      <c r="Z24" s="184"/>
      <c r="AA24" s="184"/>
      <c r="AB24" s="184"/>
      <c r="AC24" s="185"/>
      <c r="AD24" s="22" t="str">
        <f t="shared" si="0"/>
        <v>─</v>
      </c>
      <c r="AE24" s="46" t="s">
        <v>298</v>
      </c>
    </row>
    <row r="25" spans="1:31" ht="30" customHeight="1" x14ac:dyDescent="0.15">
      <c r="A25" s="79" t="s">
        <v>207</v>
      </c>
      <c r="B25" s="102" t="s">
        <v>37</v>
      </c>
      <c r="C25" s="102"/>
      <c r="D25" s="102"/>
      <c r="E25" s="102"/>
      <c r="F25" s="102"/>
      <c r="G25" s="102"/>
      <c r="H25" s="73">
        <v>3</v>
      </c>
      <c r="I25" s="50"/>
      <c r="J25" s="181" t="s">
        <v>163</v>
      </c>
      <c r="K25" s="181"/>
      <c r="L25" s="181"/>
      <c r="M25" s="181"/>
      <c r="N25" s="182"/>
      <c r="O25" s="50"/>
      <c r="P25" s="181" t="s">
        <v>164</v>
      </c>
      <c r="Q25" s="181"/>
      <c r="R25" s="181"/>
      <c r="S25" s="181"/>
      <c r="T25" s="181"/>
      <c r="U25" s="181"/>
      <c r="V25" s="182"/>
      <c r="W25" s="50"/>
      <c r="X25" s="181" t="s">
        <v>165</v>
      </c>
      <c r="Y25" s="181"/>
      <c r="Z25" s="181"/>
      <c r="AA25" s="181"/>
      <c r="AB25" s="181"/>
      <c r="AC25" s="182"/>
      <c r="AD25" s="22" t="str">
        <f>IF(AND(I25="",O25="",W25=""),"─",IF(AND(W25="",O25=""),H25,IF(W25="",H25*2,H25*3)))</f>
        <v>─</v>
      </c>
      <c r="AE25" s="46" t="s">
        <v>299</v>
      </c>
    </row>
    <row r="26" spans="1:31" ht="30" customHeight="1" x14ac:dyDescent="0.15">
      <c r="A26" s="79" t="s">
        <v>16</v>
      </c>
      <c r="B26" s="102" t="s">
        <v>120</v>
      </c>
      <c r="C26" s="102"/>
      <c r="D26" s="102"/>
      <c r="E26" s="102"/>
      <c r="F26" s="102"/>
      <c r="G26" s="102"/>
      <c r="H26" s="73">
        <v>3</v>
      </c>
      <c r="I26" s="50"/>
      <c r="J26" s="181" t="s">
        <v>49</v>
      </c>
      <c r="K26" s="181"/>
      <c r="L26" s="181"/>
      <c r="M26" s="181"/>
      <c r="N26" s="182"/>
      <c r="O26" s="61"/>
      <c r="P26" s="184"/>
      <c r="Q26" s="184"/>
      <c r="R26" s="184"/>
      <c r="S26" s="184"/>
      <c r="T26" s="184"/>
      <c r="U26" s="184"/>
      <c r="V26" s="185"/>
      <c r="W26" s="51"/>
      <c r="X26" s="184"/>
      <c r="Y26" s="184"/>
      <c r="Z26" s="184"/>
      <c r="AA26" s="184"/>
      <c r="AB26" s="184"/>
      <c r="AC26" s="185"/>
      <c r="AD26" s="22" t="str">
        <f t="shared" ref="AD26" si="1">IF(AND(I26="",O26="",W26=""),"─",IF(AND(W26="",O26=""),H26,IF(W26="",H26*2,H26*3)))</f>
        <v>─</v>
      </c>
      <c r="AE26" s="46" t="s">
        <v>300</v>
      </c>
    </row>
    <row r="27" spans="1:31" ht="30" customHeight="1" x14ac:dyDescent="0.15">
      <c r="A27" s="79" t="s">
        <v>95</v>
      </c>
      <c r="B27" s="102" t="s">
        <v>184</v>
      </c>
      <c r="C27" s="102"/>
      <c r="D27" s="102"/>
      <c r="E27" s="102"/>
      <c r="F27" s="102"/>
      <c r="G27" s="102"/>
      <c r="H27" s="73">
        <v>2</v>
      </c>
      <c r="I27" s="75"/>
      <c r="J27" s="39"/>
      <c r="K27" s="39"/>
      <c r="L27" s="39"/>
      <c r="M27" s="39"/>
      <c r="N27" s="39"/>
      <c r="O27" s="39"/>
      <c r="P27" s="39"/>
      <c r="Q27" s="39"/>
      <c r="R27" s="39"/>
      <c r="S27" s="23" t="s">
        <v>185</v>
      </c>
      <c r="T27" s="76"/>
      <c r="U27" s="24" t="s">
        <v>186</v>
      </c>
      <c r="V27" s="24"/>
      <c r="W27" s="24"/>
      <c r="X27" s="39"/>
      <c r="Y27" s="39"/>
      <c r="Z27" s="39"/>
      <c r="AA27" s="39"/>
      <c r="AB27" s="39"/>
      <c r="AC27" s="25"/>
      <c r="AD27" s="22" t="str">
        <f>IF(T27="","─",T27*H27)</f>
        <v>─</v>
      </c>
      <c r="AE27" s="46" t="s">
        <v>301</v>
      </c>
    </row>
    <row r="28" spans="1:31" ht="30" customHeight="1" x14ac:dyDescent="0.15">
      <c r="A28" s="79" t="s">
        <v>17</v>
      </c>
      <c r="B28" s="102" t="s">
        <v>121</v>
      </c>
      <c r="C28" s="102"/>
      <c r="D28" s="102"/>
      <c r="E28" s="102"/>
      <c r="F28" s="102"/>
      <c r="G28" s="102"/>
      <c r="H28" s="73">
        <v>1</v>
      </c>
      <c r="I28" s="50"/>
      <c r="J28" s="181" t="s">
        <v>50</v>
      </c>
      <c r="K28" s="181"/>
      <c r="L28" s="181"/>
      <c r="M28" s="181"/>
      <c r="N28" s="182"/>
      <c r="O28" s="50"/>
      <c r="P28" s="181" t="s">
        <v>52</v>
      </c>
      <c r="Q28" s="181"/>
      <c r="R28" s="181"/>
      <c r="S28" s="181"/>
      <c r="T28" s="181"/>
      <c r="U28" s="181"/>
      <c r="V28" s="182"/>
      <c r="W28" s="50"/>
      <c r="X28" s="181" t="s">
        <v>51</v>
      </c>
      <c r="Y28" s="181"/>
      <c r="Z28" s="181"/>
      <c r="AA28" s="181"/>
      <c r="AB28" s="181"/>
      <c r="AC28" s="182"/>
      <c r="AD28" s="22" t="str">
        <f t="shared" si="0"/>
        <v>─</v>
      </c>
      <c r="AE28" s="46" t="s">
        <v>302</v>
      </c>
    </row>
    <row r="29" spans="1:31" ht="30" customHeight="1" x14ac:dyDescent="0.15">
      <c r="A29" s="79" t="s">
        <v>96</v>
      </c>
      <c r="B29" s="102" t="s">
        <v>122</v>
      </c>
      <c r="C29" s="102"/>
      <c r="D29" s="102"/>
      <c r="E29" s="102"/>
      <c r="F29" s="102"/>
      <c r="G29" s="102"/>
      <c r="H29" s="73">
        <v>1</v>
      </c>
      <c r="I29" s="50"/>
      <c r="J29" s="181">
        <v>1</v>
      </c>
      <c r="K29" s="181"/>
      <c r="L29" s="181"/>
      <c r="M29" s="181"/>
      <c r="N29" s="182"/>
      <c r="O29" s="50"/>
      <c r="P29" s="186" t="s">
        <v>128</v>
      </c>
      <c r="Q29" s="186"/>
      <c r="R29" s="186"/>
      <c r="S29" s="186"/>
      <c r="T29" s="186"/>
      <c r="U29" s="186"/>
      <c r="V29" s="187"/>
      <c r="W29" s="50"/>
      <c r="X29" s="181" t="s">
        <v>127</v>
      </c>
      <c r="Y29" s="181"/>
      <c r="Z29" s="181"/>
      <c r="AA29" s="181"/>
      <c r="AB29" s="181"/>
      <c r="AC29" s="182"/>
      <c r="AD29" s="22" t="str">
        <f t="shared" si="0"/>
        <v>─</v>
      </c>
      <c r="AE29" s="46" t="s">
        <v>303</v>
      </c>
    </row>
    <row r="30" spans="1:31" ht="30" customHeight="1" x14ac:dyDescent="0.15">
      <c r="A30" s="79" t="s">
        <v>219</v>
      </c>
      <c r="B30" s="102" t="s">
        <v>248</v>
      </c>
      <c r="C30" s="102"/>
      <c r="D30" s="102"/>
      <c r="E30" s="102"/>
      <c r="F30" s="102"/>
      <c r="G30" s="102"/>
      <c r="H30" s="73">
        <v>1</v>
      </c>
      <c r="I30" s="61"/>
      <c r="J30" s="184"/>
      <c r="K30" s="184"/>
      <c r="L30" s="184"/>
      <c r="M30" s="184"/>
      <c r="N30" s="185"/>
      <c r="O30" s="61"/>
      <c r="P30" s="181"/>
      <c r="Q30" s="181"/>
      <c r="R30" s="181"/>
      <c r="S30" s="181"/>
      <c r="T30" s="181"/>
      <c r="U30" s="181"/>
      <c r="V30" s="182"/>
      <c r="W30" s="50"/>
      <c r="X30" s="181" t="s">
        <v>179</v>
      </c>
      <c r="Y30" s="181"/>
      <c r="Z30" s="181"/>
      <c r="AA30" s="181"/>
      <c r="AB30" s="181"/>
      <c r="AC30" s="182"/>
      <c r="AD30" s="22" t="str">
        <f>IF(AND(I30="",O30="",W30=""),"─",IF(AND(W30="",O30=""),H30,IF(W30="",H30*2,H30*3)))</f>
        <v>─</v>
      </c>
      <c r="AE30" s="46" t="s">
        <v>304</v>
      </c>
    </row>
    <row r="31" spans="1:31" ht="30" customHeight="1" x14ac:dyDescent="0.15">
      <c r="A31" s="79" t="s">
        <v>222</v>
      </c>
      <c r="B31" s="102" t="s">
        <v>123</v>
      </c>
      <c r="C31" s="102"/>
      <c r="D31" s="102"/>
      <c r="E31" s="102"/>
      <c r="F31" s="102"/>
      <c r="G31" s="102"/>
      <c r="H31" s="73">
        <v>1</v>
      </c>
      <c r="I31" s="69"/>
      <c r="J31" s="67"/>
      <c r="K31" s="67"/>
      <c r="L31" s="67"/>
      <c r="M31" s="67"/>
      <c r="N31" s="67"/>
      <c r="O31" s="67"/>
      <c r="P31" s="67"/>
      <c r="Q31" s="67"/>
      <c r="R31" s="67"/>
      <c r="S31" s="26" t="s">
        <v>125</v>
      </c>
      <c r="T31" s="60"/>
      <c r="U31" s="27" t="s">
        <v>124</v>
      </c>
      <c r="V31" s="27"/>
      <c r="W31" s="27"/>
      <c r="X31" s="27"/>
      <c r="Y31" s="28"/>
      <c r="Z31" s="67"/>
      <c r="AA31" s="67"/>
      <c r="AB31" s="67"/>
      <c r="AC31" s="68"/>
      <c r="AD31" s="22" t="str">
        <f>IF(T31="","─",T31*H31)</f>
        <v>─</v>
      </c>
      <c r="AE31" s="46" t="s">
        <v>305</v>
      </c>
    </row>
    <row r="32" spans="1:31" ht="20.100000000000001" customHeight="1" x14ac:dyDescent="0.15">
      <c r="A32" s="183" t="s">
        <v>53</v>
      </c>
      <c r="B32" s="183"/>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22">
        <f>SUM(AD14:AD31)</f>
        <v>1</v>
      </c>
    </row>
    <row r="33" spans="1:15" ht="20.100000000000001" customHeight="1" x14ac:dyDescent="0.15">
      <c r="A33" s="29"/>
      <c r="B33" s="14"/>
      <c r="C33" s="13"/>
      <c r="D33" s="13"/>
      <c r="E33" s="13"/>
      <c r="F33" s="13"/>
      <c r="G33" s="13"/>
      <c r="K33" s="30"/>
      <c r="L33" s="33"/>
      <c r="M33" s="34"/>
      <c r="N33" s="35"/>
      <c r="O33" s="34"/>
    </row>
    <row r="34" spans="1:15" ht="20.100000000000001" hidden="1" customHeight="1" x14ac:dyDescent="0.15">
      <c r="A34" s="29"/>
      <c r="B34" s="14"/>
      <c r="C34" t="s">
        <v>239</v>
      </c>
      <c r="D34" s="13"/>
      <c r="E34" s="13"/>
      <c r="F34" s="13"/>
      <c r="G34" s="13"/>
      <c r="K34" s="30"/>
      <c r="L34" s="33"/>
      <c r="M34" s="34"/>
      <c r="N34" s="35"/>
      <c r="O34" s="34"/>
    </row>
    <row r="35" spans="1:15" ht="20.100000000000001" hidden="1" customHeight="1" x14ac:dyDescent="0.15"/>
  </sheetData>
  <sheetProtection sheet="1" objects="1" scenarios="1"/>
  <mergeCells count="86">
    <mergeCell ref="B16:G16"/>
    <mergeCell ref="J16:N16"/>
    <mergeCell ref="X16:AC16"/>
    <mergeCell ref="A17:A18"/>
    <mergeCell ref="B17:G18"/>
    <mergeCell ref="J17:N17"/>
    <mergeCell ref="X17:AC17"/>
    <mergeCell ref="H18:N18"/>
    <mergeCell ref="W18:AC18"/>
    <mergeCell ref="P16:V16"/>
    <mergeCell ref="P17:V17"/>
    <mergeCell ref="P18:V18"/>
    <mergeCell ref="B15:G15"/>
    <mergeCell ref="J15:N15"/>
    <mergeCell ref="X15:AC15"/>
    <mergeCell ref="A6:G6"/>
    <mergeCell ref="H6:N6"/>
    <mergeCell ref="O6:U6"/>
    <mergeCell ref="P15:V15"/>
    <mergeCell ref="B14:G14"/>
    <mergeCell ref="A7:G7"/>
    <mergeCell ref="H7:AD7"/>
    <mergeCell ref="A9:AD9"/>
    <mergeCell ref="A11:G13"/>
    <mergeCell ref="H11:H13"/>
    <mergeCell ref="I11:AD11"/>
    <mergeCell ref="I12:N12"/>
    <mergeCell ref="W12:AC12"/>
    <mergeCell ref="N2:P3"/>
    <mergeCell ref="N1:P1"/>
    <mergeCell ref="Q1:AD1"/>
    <mergeCell ref="V6:AD6"/>
    <mergeCell ref="P14:V14"/>
    <mergeCell ref="O12:V12"/>
    <mergeCell ref="U13:V13"/>
    <mergeCell ref="A4:AD4"/>
    <mergeCell ref="J14:N14"/>
    <mergeCell ref="X14:AC14"/>
    <mergeCell ref="AD12:AD13"/>
    <mergeCell ref="A19:A20"/>
    <mergeCell ref="B19:G20"/>
    <mergeCell ref="J19:N19"/>
    <mergeCell ref="X19:AC19"/>
    <mergeCell ref="H20:N20"/>
    <mergeCell ref="W20:AC20"/>
    <mergeCell ref="P19:V19"/>
    <mergeCell ref="P20:V20"/>
    <mergeCell ref="B25:G25"/>
    <mergeCell ref="J25:N25"/>
    <mergeCell ref="X25:AC25"/>
    <mergeCell ref="B26:G26"/>
    <mergeCell ref="B22:G22"/>
    <mergeCell ref="J22:N22"/>
    <mergeCell ref="X22:AC22"/>
    <mergeCell ref="B23:G23"/>
    <mergeCell ref="J23:N23"/>
    <mergeCell ref="X23:AC23"/>
    <mergeCell ref="P25:V25"/>
    <mergeCell ref="P26:V26"/>
    <mergeCell ref="J26:N26"/>
    <mergeCell ref="X26:AC26"/>
    <mergeCell ref="P22:V22"/>
    <mergeCell ref="P23:V23"/>
    <mergeCell ref="B21:G21"/>
    <mergeCell ref="J21:N21"/>
    <mergeCell ref="X21:AC21"/>
    <mergeCell ref="B24:G24"/>
    <mergeCell ref="J24:N24"/>
    <mergeCell ref="X24:AC24"/>
    <mergeCell ref="P21:V21"/>
    <mergeCell ref="P24:V24"/>
    <mergeCell ref="A32:AC32"/>
    <mergeCell ref="B29:G29"/>
    <mergeCell ref="J29:N29"/>
    <mergeCell ref="X29:AC29"/>
    <mergeCell ref="B30:G30"/>
    <mergeCell ref="J30:N30"/>
    <mergeCell ref="X30:AC30"/>
    <mergeCell ref="P29:V29"/>
    <mergeCell ref="P30:V30"/>
    <mergeCell ref="B27:G27"/>
    <mergeCell ref="B28:G28"/>
    <mergeCell ref="J28:N28"/>
    <mergeCell ref="X28:AC28"/>
    <mergeCell ref="B31:G31"/>
    <mergeCell ref="P28:V28"/>
  </mergeCells>
  <phoneticPr fontId="2"/>
  <dataValidations count="1">
    <dataValidation type="list" allowBlank="1" showInputMessage="1" showErrorMessage="1" sqref="I14:I15 O14:O16 W14:W15 O21 W21 W22 O22 I22 I23:I26 O25 W25 I28:I29 O28:O29 W28:W30">
      <formula1>$C$34:$C$35</formula1>
    </dataValidation>
  </dataValidations>
  <printOptions horizontalCentered="1"/>
  <pageMargins left="0.43307086614173229" right="0.43307086614173229" top="0.55118110236220474" bottom="0.55118110236220474" header="0.31496062992125984" footer="0.31496062992125984"/>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8"/>
  <sheetViews>
    <sheetView zoomScaleNormal="100" workbookViewId="0">
      <pane xSplit="7" ySplit="7" topLeftCell="H8" activePane="bottomRight" state="frozen"/>
      <selection pane="topRight" activeCell="H1" sqref="H1"/>
      <selection pane="bottomLeft" activeCell="A8" sqref="A8"/>
      <selection pane="bottomRight"/>
    </sheetView>
  </sheetViews>
  <sheetFormatPr defaultRowHeight="13.5" x14ac:dyDescent="0.15"/>
  <cols>
    <col min="1" max="16" width="3.625" customWidth="1"/>
    <col min="17" max="18" width="2.125" customWidth="1"/>
    <col min="19" max="20" width="3.625" customWidth="1"/>
    <col min="21" max="22" width="2.125" customWidth="1"/>
    <col min="23" max="24" width="3.625" customWidth="1"/>
    <col min="25" max="26" width="2.125" customWidth="1"/>
    <col min="27" max="30" width="3.625" customWidth="1"/>
    <col min="32" max="32" width="9" hidden="1" customWidth="1"/>
  </cols>
  <sheetData>
    <row r="1" spans="1:33" s="2" customFormat="1" ht="20.100000000000001" customHeight="1" x14ac:dyDescent="0.15">
      <c r="A1" s="66" t="s">
        <v>264</v>
      </c>
      <c r="F1" s="3"/>
      <c r="G1" s="3"/>
      <c r="H1" s="4"/>
      <c r="I1" s="4"/>
      <c r="J1" s="4"/>
      <c r="N1" s="224" t="s">
        <v>29</v>
      </c>
      <c r="O1" s="224"/>
      <c r="P1" s="224"/>
      <c r="Q1" s="225"/>
      <c r="R1" s="226"/>
      <c r="S1" s="226"/>
      <c r="T1" s="226"/>
      <c r="U1" s="226"/>
      <c r="V1" s="226"/>
      <c r="W1" s="226"/>
      <c r="X1" s="226"/>
      <c r="Y1" s="226"/>
      <c r="Z1" s="226"/>
      <c r="AA1" s="226"/>
      <c r="AB1" s="226"/>
      <c r="AC1" s="226"/>
      <c r="AD1" s="227"/>
    </row>
    <row r="2" spans="1:33" s="2" customFormat="1" x14ac:dyDescent="0.15">
      <c r="A2" s="1"/>
      <c r="F2" s="3"/>
      <c r="G2" s="3"/>
      <c r="H2" s="4"/>
      <c r="I2" s="4"/>
      <c r="J2" s="4"/>
      <c r="N2" s="175" t="s">
        <v>97</v>
      </c>
      <c r="O2" s="176"/>
      <c r="P2" s="177"/>
      <c r="Q2" s="94" t="s">
        <v>240</v>
      </c>
      <c r="R2" s="203" t="s">
        <v>244</v>
      </c>
      <c r="S2" s="203"/>
      <c r="T2" s="203"/>
      <c r="U2" s="96" t="s">
        <v>252</v>
      </c>
      <c r="V2" s="203" t="s">
        <v>245</v>
      </c>
      <c r="W2" s="203"/>
      <c r="X2" s="203"/>
      <c r="Y2" s="203"/>
      <c r="Z2" s="203"/>
      <c r="AA2" s="203"/>
      <c r="AB2" s="203"/>
      <c r="AC2" s="203"/>
      <c r="AD2" s="204"/>
    </row>
    <row r="3" spans="1:33" s="2" customFormat="1" ht="13.5" customHeight="1" x14ac:dyDescent="0.15">
      <c r="A3" s="1"/>
      <c r="F3" s="3"/>
      <c r="G3" s="3"/>
      <c r="H3" s="4"/>
      <c r="I3" s="4"/>
      <c r="J3" s="4"/>
      <c r="N3" s="178"/>
      <c r="O3" s="179"/>
      <c r="P3" s="180"/>
      <c r="Q3" s="95" t="s">
        <v>240</v>
      </c>
      <c r="R3" s="205" t="s">
        <v>243</v>
      </c>
      <c r="S3" s="205"/>
      <c r="T3" s="205"/>
      <c r="U3" s="97" t="s">
        <v>242</v>
      </c>
      <c r="V3" s="205" t="s">
        <v>246</v>
      </c>
      <c r="W3" s="205"/>
      <c r="X3" s="205"/>
      <c r="Y3" s="205"/>
      <c r="Z3" s="97" t="s">
        <v>242</v>
      </c>
      <c r="AA3" s="205" t="s">
        <v>247</v>
      </c>
      <c r="AB3" s="205"/>
      <c r="AC3" s="205"/>
      <c r="AD3" s="206"/>
      <c r="AF3" s="15" t="s">
        <v>242</v>
      </c>
    </row>
    <row r="4" spans="1:33" s="5" customFormat="1" ht="26.25" customHeight="1" x14ac:dyDescent="0.15">
      <c r="A4" s="173" t="s">
        <v>129</v>
      </c>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F4" s="6" t="s">
        <v>241</v>
      </c>
    </row>
    <row r="5" spans="1:33" s="6" customFormat="1" ht="25.5" customHeight="1" x14ac:dyDescent="0.15">
      <c r="A5" s="159" t="s">
        <v>35</v>
      </c>
      <c r="B5" s="160"/>
      <c r="C5" s="160"/>
      <c r="D5" s="160"/>
      <c r="E5" s="160"/>
      <c r="F5" s="160"/>
      <c r="G5" s="161"/>
      <c r="H5" s="228"/>
      <c r="I5" s="229"/>
      <c r="J5" s="229"/>
      <c r="K5" s="229"/>
      <c r="L5" s="229"/>
      <c r="M5" s="229"/>
      <c r="N5" s="230"/>
      <c r="O5" s="156" t="s">
        <v>36</v>
      </c>
      <c r="P5" s="157"/>
      <c r="Q5" s="157"/>
      <c r="R5" s="157"/>
      <c r="S5" s="157"/>
      <c r="T5" s="157"/>
      <c r="U5" s="157"/>
      <c r="V5" s="158"/>
      <c r="W5" s="231"/>
      <c r="X5" s="232"/>
      <c r="Y5" s="232"/>
      <c r="Z5" s="232"/>
      <c r="AA5" s="232"/>
      <c r="AB5" s="232"/>
      <c r="AC5" s="232"/>
      <c r="AD5" s="233"/>
    </row>
    <row r="6" spans="1:33" s="6" customFormat="1" ht="33" customHeight="1" x14ac:dyDescent="0.15">
      <c r="A6" s="121" t="s">
        <v>80</v>
      </c>
      <c r="B6" s="122"/>
      <c r="C6" s="122"/>
      <c r="D6" s="122"/>
      <c r="E6" s="122"/>
      <c r="F6" s="122"/>
      <c r="G6" s="123"/>
      <c r="H6" s="234"/>
      <c r="I6" s="235"/>
      <c r="J6" s="235"/>
      <c r="K6" s="235"/>
      <c r="L6" s="235"/>
      <c r="M6" s="235"/>
      <c r="N6" s="235"/>
      <c r="O6" s="235"/>
      <c r="P6" s="235"/>
      <c r="Q6" s="235"/>
      <c r="R6" s="235"/>
      <c r="S6" s="235"/>
      <c r="T6" s="235"/>
      <c r="U6" s="235"/>
      <c r="V6" s="235"/>
      <c r="W6" s="235"/>
      <c r="X6" s="235"/>
      <c r="Y6" s="235"/>
      <c r="Z6" s="235"/>
      <c r="AA6" s="235"/>
      <c r="AB6" s="235"/>
      <c r="AC6" s="235"/>
      <c r="AD6" s="236"/>
    </row>
    <row r="7" spans="1:33" x14ac:dyDescent="0.15">
      <c r="A7" s="191" t="s">
        <v>130</v>
      </c>
      <c r="B7" s="191"/>
      <c r="C7" s="191"/>
      <c r="D7" s="191"/>
      <c r="E7" s="191"/>
      <c r="F7" s="191"/>
      <c r="G7" s="191"/>
      <c r="H7" s="98"/>
      <c r="I7" s="238" t="s">
        <v>187</v>
      </c>
      <c r="J7" s="239"/>
      <c r="K7" s="239"/>
      <c r="L7" s="239"/>
      <c r="M7" s="239"/>
      <c r="N7" s="240"/>
      <c r="O7" s="241" t="s">
        <v>188</v>
      </c>
      <c r="P7" s="242"/>
      <c r="Q7" s="242"/>
      <c r="R7" s="243"/>
      <c r="S7" s="98"/>
      <c r="T7" s="238" t="s">
        <v>189</v>
      </c>
      <c r="U7" s="239"/>
      <c r="V7" s="239"/>
      <c r="W7" s="239"/>
      <c r="X7" s="239"/>
      <c r="Y7" s="239"/>
      <c r="Z7" s="239"/>
      <c r="AA7" s="239"/>
      <c r="AB7" s="239"/>
      <c r="AC7" s="239"/>
      <c r="AD7" s="240"/>
    </row>
    <row r="8" spans="1:33" x14ac:dyDescent="0.15">
      <c r="A8" s="2" t="s">
        <v>131</v>
      </c>
      <c r="B8" s="2"/>
      <c r="C8" s="2"/>
      <c r="D8" s="2"/>
      <c r="E8" s="2"/>
      <c r="F8" s="2"/>
      <c r="G8" s="2"/>
      <c r="H8" s="2"/>
      <c r="I8" s="2"/>
      <c r="J8" s="2"/>
      <c r="K8" s="2"/>
      <c r="L8" s="2"/>
      <c r="M8" s="2"/>
      <c r="N8" s="2"/>
      <c r="O8" s="2"/>
      <c r="P8" s="2"/>
      <c r="Q8" s="2"/>
      <c r="R8" s="2"/>
      <c r="S8" s="2"/>
      <c r="T8" s="2"/>
      <c r="U8" s="2"/>
      <c r="V8" s="2"/>
      <c r="W8" s="2" t="s">
        <v>162</v>
      </c>
      <c r="X8" s="2"/>
      <c r="Y8" s="2"/>
      <c r="Z8" s="2"/>
      <c r="AA8" s="2"/>
      <c r="AB8" s="2"/>
      <c r="AC8" s="2"/>
      <c r="AD8" s="2"/>
    </row>
    <row r="9" spans="1:33" x14ac:dyDescent="0.15">
      <c r="A9" s="245" t="s">
        <v>132</v>
      </c>
      <c r="B9" s="245"/>
      <c r="C9" s="245"/>
      <c r="D9" s="245"/>
      <c r="E9" s="245"/>
      <c r="F9" s="245"/>
      <c r="G9" s="245"/>
      <c r="H9" s="237" t="s">
        <v>137</v>
      </c>
      <c r="I9" s="237"/>
      <c r="J9" s="237"/>
      <c r="K9" s="237"/>
      <c r="L9" s="237"/>
      <c r="M9" s="237"/>
      <c r="N9" s="237"/>
      <c r="O9" s="237"/>
      <c r="P9" s="237"/>
      <c r="Q9" s="237"/>
      <c r="R9" s="237"/>
      <c r="S9" s="237"/>
      <c r="T9" s="237"/>
      <c r="U9" s="237"/>
      <c r="V9" s="237"/>
      <c r="W9" s="237"/>
      <c r="X9" s="237"/>
      <c r="Y9" s="237" t="s">
        <v>138</v>
      </c>
      <c r="Z9" s="237"/>
      <c r="AA9" s="237"/>
      <c r="AB9" s="237"/>
      <c r="AC9" s="237"/>
      <c r="AD9" s="237"/>
    </row>
    <row r="10" spans="1:33" x14ac:dyDescent="0.15">
      <c r="A10" s="218" t="s">
        <v>133</v>
      </c>
      <c r="B10" s="218"/>
      <c r="C10" s="218"/>
      <c r="D10" s="218"/>
      <c r="E10" s="218"/>
      <c r="F10" s="218"/>
      <c r="G10" s="218"/>
      <c r="H10" s="218" t="s">
        <v>135</v>
      </c>
      <c r="I10" s="218"/>
      <c r="J10" s="218"/>
      <c r="K10" s="218"/>
      <c r="L10" s="218"/>
      <c r="M10" s="218"/>
      <c r="N10" s="218"/>
      <c r="O10" s="218"/>
      <c r="P10" s="218"/>
      <c r="Q10" s="218"/>
      <c r="R10" s="218"/>
      <c r="S10" s="218"/>
      <c r="T10" s="218"/>
      <c r="U10" s="218"/>
      <c r="V10" s="218"/>
      <c r="W10" s="218"/>
      <c r="X10" s="218"/>
      <c r="Y10" s="244">
        <v>20000</v>
      </c>
      <c r="Z10" s="244"/>
      <c r="AA10" s="237"/>
      <c r="AB10" s="237"/>
      <c r="AC10" s="237"/>
      <c r="AD10" s="237"/>
      <c r="AG10" s="19"/>
    </row>
    <row r="11" spans="1:33" x14ac:dyDescent="0.15">
      <c r="A11" s="218" t="s">
        <v>191</v>
      </c>
      <c r="B11" s="218"/>
      <c r="C11" s="218"/>
      <c r="D11" s="218"/>
      <c r="E11" s="218"/>
      <c r="F11" s="218"/>
      <c r="G11" s="218"/>
      <c r="H11" s="218" t="s">
        <v>136</v>
      </c>
      <c r="I11" s="218"/>
      <c r="J11" s="218"/>
      <c r="K11" s="218"/>
      <c r="L11" s="218"/>
      <c r="M11" s="218"/>
      <c r="N11" s="218"/>
      <c r="O11" s="218"/>
      <c r="P11" s="218"/>
      <c r="Q11" s="218"/>
      <c r="R11" s="218"/>
      <c r="S11" s="218"/>
      <c r="T11" s="218"/>
      <c r="U11" s="218"/>
      <c r="V11" s="218"/>
      <c r="W11" s="218"/>
      <c r="X11" s="218"/>
      <c r="Y11" s="211" t="str">
        <f>IF(H7="","",H7*10000)</f>
        <v/>
      </c>
      <c r="Z11" s="211"/>
      <c r="AA11" s="211"/>
      <c r="AB11" s="211"/>
      <c r="AC11" s="211"/>
      <c r="AD11" s="211"/>
      <c r="AG11" s="11"/>
    </row>
    <row r="12" spans="1:33" x14ac:dyDescent="0.15">
      <c r="A12" s="216" t="s">
        <v>192</v>
      </c>
      <c r="B12" s="216"/>
      <c r="C12" s="216"/>
      <c r="D12" s="216"/>
      <c r="E12" s="216"/>
      <c r="F12" s="216"/>
      <c r="G12" s="216"/>
      <c r="H12" s="216"/>
      <c r="I12" s="216"/>
      <c r="J12" s="216"/>
      <c r="K12" s="216"/>
      <c r="L12" s="216"/>
      <c r="M12" s="216"/>
      <c r="N12" s="216"/>
      <c r="O12" s="216"/>
      <c r="P12" s="216"/>
      <c r="Q12" s="216"/>
      <c r="R12" s="216"/>
      <c r="S12" s="216"/>
      <c r="T12" s="216"/>
      <c r="U12" s="216"/>
      <c r="V12" s="216"/>
      <c r="W12" s="216"/>
      <c r="X12" s="216"/>
      <c r="Y12" s="213" t="str">
        <f>IF(H7="","",SUM(Y10:AD11))</f>
        <v/>
      </c>
      <c r="Z12" s="213"/>
      <c r="AA12" s="212"/>
      <c r="AB12" s="212"/>
      <c r="AC12" s="212"/>
      <c r="AD12" s="212"/>
    </row>
    <row r="13" spans="1:33" x14ac:dyDescent="0.15">
      <c r="A13" s="218" t="s">
        <v>193</v>
      </c>
      <c r="B13" s="218"/>
      <c r="C13" s="218"/>
      <c r="D13" s="218"/>
      <c r="E13" s="218"/>
      <c r="F13" s="218"/>
      <c r="G13" s="218"/>
      <c r="H13" s="218" t="s">
        <v>160</v>
      </c>
      <c r="I13" s="218"/>
      <c r="J13" s="218"/>
      <c r="K13" s="218"/>
      <c r="L13" s="218"/>
      <c r="M13" s="218"/>
      <c r="N13" s="218"/>
      <c r="O13" s="218"/>
      <c r="P13" s="218"/>
      <c r="Q13" s="218"/>
      <c r="R13" s="218"/>
      <c r="S13" s="218"/>
      <c r="T13" s="218"/>
      <c r="U13" s="218"/>
      <c r="V13" s="218"/>
      <c r="W13" s="218"/>
      <c r="X13" s="218"/>
      <c r="Y13" s="215">
        <v>250000</v>
      </c>
      <c r="Z13" s="215"/>
      <c r="AA13" s="215"/>
      <c r="AB13" s="215"/>
      <c r="AC13" s="215"/>
      <c r="AD13" s="215"/>
    </row>
    <row r="14" spans="1:33" x14ac:dyDescent="0.15">
      <c r="A14" s="218" t="s">
        <v>194</v>
      </c>
      <c r="B14" s="218"/>
      <c r="C14" s="218"/>
      <c r="D14" s="218"/>
      <c r="E14" s="218"/>
      <c r="F14" s="218"/>
      <c r="G14" s="218"/>
      <c r="H14" s="207" t="s">
        <v>234</v>
      </c>
      <c r="I14" s="208"/>
      <c r="J14" s="208"/>
      <c r="K14" s="208"/>
      <c r="L14" s="208"/>
      <c r="M14" s="208"/>
      <c r="N14" s="208"/>
      <c r="O14" s="208"/>
      <c r="P14" s="81">
        <f>'治費書式1-2_治験薬管理経費　ポイント算出表'!AD32</f>
        <v>1</v>
      </c>
      <c r="Q14" s="246">
        <v>1000</v>
      </c>
      <c r="R14" s="246"/>
      <c r="S14" s="246"/>
      <c r="T14" s="246"/>
      <c r="U14" s="246"/>
      <c r="V14" s="246"/>
      <c r="W14" s="246"/>
      <c r="X14" s="247"/>
      <c r="Y14" s="212" t="str">
        <f>IF(H7="","",P14*Q14*H7)</f>
        <v/>
      </c>
      <c r="Z14" s="212"/>
      <c r="AA14" s="212"/>
      <c r="AB14" s="212"/>
      <c r="AC14" s="212"/>
      <c r="AD14" s="212"/>
    </row>
    <row r="15" spans="1:33" x14ac:dyDescent="0.15">
      <c r="A15" s="218" t="s">
        <v>195</v>
      </c>
      <c r="B15" s="218"/>
      <c r="C15" s="218"/>
      <c r="D15" s="218"/>
      <c r="E15" s="218"/>
      <c r="F15" s="218"/>
      <c r="G15" s="218"/>
      <c r="H15" s="218" t="s">
        <v>196</v>
      </c>
      <c r="I15" s="218"/>
      <c r="J15" s="218"/>
      <c r="K15" s="218"/>
      <c r="L15" s="218"/>
      <c r="M15" s="218"/>
      <c r="N15" s="218"/>
      <c r="O15" s="218"/>
      <c r="P15" s="218"/>
      <c r="Q15" s="218"/>
      <c r="R15" s="218"/>
      <c r="S15" s="218"/>
      <c r="T15" s="218"/>
      <c r="U15" s="218"/>
      <c r="V15" s="218"/>
      <c r="W15" s="218"/>
      <c r="X15" s="218"/>
      <c r="Y15" s="213" t="str">
        <f>IF(H7="","",(SUM(Y12:AD14))*0.1)</f>
        <v/>
      </c>
      <c r="Z15" s="213"/>
      <c r="AA15" s="212"/>
      <c r="AB15" s="212"/>
      <c r="AC15" s="212"/>
      <c r="AD15" s="212"/>
    </row>
    <row r="16" spans="1:33" x14ac:dyDescent="0.15">
      <c r="A16" s="216" t="s">
        <v>197</v>
      </c>
      <c r="B16" s="216"/>
      <c r="C16" s="216"/>
      <c r="D16" s="216"/>
      <c r="E16" s="216"/>
      <c r="F16" s="216"/>
      <c r="G16" s="216"/>
      <c r="H16" s="216"/>
      <c r="I16" s="216"/>
      <c r="J16" s="216"/>
      <c r="K16" s="216"/>
      <c r="L16" s="216"/>
      <c r="M16" s="216"/>
      <c r="N16" s="216"/>
      <c r="O16" s="216"/>
      <c r="P16" s="216"/>
      <c r="Q16" s="216"/>
      <c r="R16" s="216"/>
      <c r="S16" s="216"/>
      <c r="T16" s="216"/>
      <c r="U16" s="216"/>
      <c r="V16" s="216"/>
      <c r="W16" s="216"/>
      <c r="X16" s="216"/>
      <c r="Y16" s="214" t="str">
        <f>IF(H7="","",SUM(Y13:AD15))</f>
        <v/>
      </c>
      <c r="Z16" s="214"/>
      <c r="AA16" s="212"/>
      <c r="AB16" s="212"/>
      <c r="AC16" s="212"/>
      <c r="AD16" s="212"/>
    </row>
    <row r="17" spans="1:32" x14ac:dyDescent="0.15">
      <c r="A17" s="216" t="s">
        <v>198</v>
      </c>
      <c r="B17" s="216"/>
      <c r="C17" s="216"/>
      <c r="D17" s="216"/>
      <c r="E17" s="216"/>
      <c r="F17" s="216"/>
      <c r="G17" s="216"/>
      <c r="H17" s="216"/>
      <c r="I17" s="216"/>
      <c r="J17" s="216"/>
      <c r="K17" s="216"/>
      <c r="L17" s="216"/>
      <c r="M17" s="216"/>
      <c r="N17" s="216"/>
      <c r="O17" s="216"/>
      <c r="P17" s="216"/>
      <c r="Q17" s="216"/>
      <c r="R17" s="216"/>
      <c r="S17" s="216"/>
      <c r="T17" s="216"/>
      <c r="U17" s="216"/>
      <c r="V17" s="216"/>
      <c r="W17" s="216"/>
      <c r="X17" s="216"/>
      <c r="Y17" s="211" t="str">
        <f>IF(H7="","",(Y12+Y16)*0.3)</f>
        <v/>
      </c>
      <c r="Z17" s="211"/>
      <c r="AA17" s="211"/>
      <c r="AB17" s="211"/>
      <c r="AC17" s="211"/>
      <c r="AD17" s="211"/>
    </row>
    <row r="18" spans="1:32" x14ac:dyDescent="0.15">
      <c r="A18" s="216" t="s">
        <v>134</v>
      </c>
      <c r="B18" s="216"/>
      <c r="C18" s="216"/>
      <c r="D18" s="216"/>
      <c r="E18" s="216"/>
      <c r="F18" s="216"/>
      <c r="G18" s="216"/>
      <c r="H18" s="216"/>
      <c r="I18" s="216"/>
      <c r="J18" s="216"/>
      <c r="K18" s="216"/>
      <c r="L18" s="216"/>
      <c r="M18" s="216"/>
      <c r="N18" s="216"/>
      <c r="O18" s="216"/>
      <c r="P18" s="216"/>
      <c r="Q18" s="216"/>
      <c r="R18" s="216"/>
      <c r="S18" s="216"/>
      <c r="T18" s="216"/>
      <c r="U18" s="216"/>
      <c r="V18" s="207" t="s">
        <v>139</v>
      </c>
      <c r="W18" s="208"/>
      <c r="X18" s="209"/>
      <c r="Y18" s="213" t="str">
        <f>IF(H7="","",Y12+Y16+Y17)</f>
        <v/>
      </c>
      <c r="Z18" s="213"/>
      <c r="AA18" s="212"/>
      <c r="AB18" s="212"/>
      <c r="AC18" s="212"/>
      <c r="AD18" s="212"/>
    </row>
    <row r="19" spans="1:32" x14ac:dyDescent="0.15">
      <c r="A19" s="19"/>
      <c r="B19" s="19"/>
      <c r="C19" s="19"/>
      <c r="D19" s="19"/>
      <c r="E19" s="19"/>
      <c r="F19" s="19"/>
      <c r="G19" s="19"/>
      <c r="H19" s="19"/>
      <c r="I19" s="19"/>
      <c r="J19" s="19"/>
      <c r="K19" s="19"/>
      <c r="L19" s="19"/>
      <c r="M19" s="19"/>
      <c r="N19" s="19"/>
      <c r="O19" s="19"/>
      <c r="P19" s="19"/>
      <c r="Q19" s="19"/>
      <c r="R19" s="19"/>
      <c r="S19" s="19"/>
      <c r="T19" s="19"/>
      <c r="U19" s="19"/>
      <c r="V19" s="19"/>
      <c r="W19" s="19"/>
      <c r="X19" s="19"/>
      <c r="Y19" s="248"/>
      <c r="Z19" s="248"/>
      <c r="AA19" s="248"/>
      <c r="AB19" s="248"/>
      <c r="AC19" s="248"/>
      <c r="AD19" s="248"/>
    </row>
    <row r="20" spans="1:32" x14ac:dyDescent="0.15">
      <c r="A20" s="218" t="s">
        <v>140</v>
      </c>
      <c r="B20" s="218"/>
      <c r="C20" s="218"/>
      <c r="D20" s="218"/>
      <c r="E20" s="218"/>
      <c r="F20" s="218"/>
      <c r="G20" s="218"/>
      <c r="H20" s="237" t="s">
        <v>137</v>
      </c>
      <c r="I20" s="237"/>
      <c r="J20" s="237"/>
      <c r="K20" s="237"/>
      <c r="L20" s="237"/>
      <c r="M20" s="237"/>
      <c r="N20" s="237"/>
      <c r="O20" s="237"/>
      <c r="P20" s="237"/>
      <c r="Q20" s="237"/>
      <c r="R20" s="237"/>
      <c r="S20" s="237"/>
      <c r="T20" s="237"/>
      <c r="U20" s="237"/>
      <c r="V20" s="237"/>
      <c r="W20" s="237"/>
      <c r="X20" s="237"/>
      <c r="Y20" s="237" t="s">
        <v>138</v>
      </c>
      <c r="Z20" s="237"/>
      <c r="AA20" s="237"/>
      <c r="AB20" s="237"/>
      <c r="AC20" s="237"/>
      <c r="AD20" s="237"/>
    </row>
    <row r="21" spans="1:32" ht="30" customHeight="1" x14ac:dyDescent="0.15">
      <c r="A21" s="218" t="s">
        <v>199</v>
      </c>
      <c r="B21" s="218"/>
      <c r="C21" s="218"/>
      <c r="D21" s="218"/>
      <c r="E21" s="218"/>
      <c r="F21" s="218"/>
      <c r="G21" s="218"/>
      <c r="H21" s="217" t="s">
        <v>141</v>
      </c>
      <c r="I21" s="217"/>
      <c r="J21" s="217"/>
      <c r="K21" s="217"/>
      <c r="L21" s="217"/>
      <c r="M21" s="217"/>
      <c r="N21" s="217"/>
      <c r="O21" s="217"/>
      <c r="P21" s="217"/>
      <c r="Q21" s="217"/>
      <c r="R21" s="217"/>
      <c r="S21" s="217"/>
      <c r="T21" s="217"/>
      <c r="U21" s="217"/>
      <c r="V21" s="217"/>
      <c r="W21" s="217"/>
      <c r="X21" s="217"/>
      <c r="Y21" s="215">
        <v>40000</v>
      </c>
      <c r="Z21" s="215"/>
      <c r="AA21" s="215"/>
      <c r="AB21" s="215"/>
      <c r="AC21" s="215"/>
      <c r="AD21" s="215"/>
    </row>
    <row r="22" spans="1:32" x14ac:dyDescent="0.15">
      <c r="A22" s="216" t="s">
        <v>142</v>
      </c>
      <c r="B22" s="216"/>
      <c r="C22" s="216"/>
      <c r="D22" s="216"/>
      <c r="E22" s="216"/>
      <c r="F22" s="216"/>
      <c r="G22" s="216"/>
      <c r="H22" s="216"/>
      <c r="I22" s="216"/>
      <c r="J22" s="216"/>
      <c r="K22" s="216"/>
      <c r="L22" s="216"/>
      <c r="M22" s="216"/>
      <c r="N22" s="216"/>
      <c r="O22" s="216"/>
      <c r="P22" s="216"/>
      <c r="Q22" s="216"/>
      <c r="R22" s="216"/>
      <c r="S22" s="216"/>
      <c r="T22" s="216"/>
      <c r="U22" s="216"/>
      <c r="V22" s="207" t="s">
        <v>143</v>
      </c>
      <c r="W22" s="208"/>
      <c r="X22" s="209"/>
      <c r="Y22" s="249" t="str">
        <f>IF(H7="","",Y21)</f>
        <v/>
      </c>
      <c r="Z22" s="249"/>
      <c r="AA22" s="237"/>
      <c r="AB22" s="237"/>
      <c r="AC22" s="237"/>
      <c r="AD22" s="237"/>
    </row>
    <row r="23" spans="1:32" x14ac:dyDescent="0.1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row>
    <row r="24" spans="1:32" x14ac:dyDescent="0.15">
      <c r="A24" s="218" t="s">
        <v>144</v>
      </c>
      <c r="B24" s="218"/>
      <c r="C24" s="218"/>
      <c r="D24" s="218"/>
      <c r="E24" s="218"/>
      <c r="F24" s="218"/>
      <c r="G24" s="218"/>
      <c r="H24" s="237" t="s">
        <v>137</v>
      </c>
      <c r="I24" s="237"/>
      <c r="J24" s="237"/>
      <c r="K24" s="237"/>
      <c r="L24" s="237"/>
      <c r="M24" s="237"/>
      <c r="N24" s="237"/>
      <c r="O24" s="237"/>
      <c r="P24" s="237"/>
      <c r="Q24" s="237"/>
      <c r="R24" s="237"/>
      <c r="S24" s="237"/>
      <c r="T24" s="237"/>
      <c r="U24" s="237"/>
      <c r="V24" s="237"/>
      <c r="W24" s="237"/>
      <c r="X24" s="237"/>
      <c r="Y24" s="237" t="s">
        <v>138</v>
      </c>
      <c r="Z24" s="237"/>
      <c r="AA24" s="237"/>
      <c r="AB24" s="237"/>
      <c r="AC24" s="237"/>
      <c r="AD24" s="237"/>
    </row>
    <row r="25" spans="1:32" ht="26.1" customHeight="1" x14ac:dyDescent="0.15">
      <c r="A25" s="218" t="s">
        <v>200</v>
      </c>
      <c r="B25" s="218"/>
      <c r="C25" s="218"/>
      <c r="D25" s="218"/>
      <c r="E25" s="218"/>
      <c r="F25" s="218"/>
      <c r="G25" s="218"/>
      <c r="H25" s="250" t="s">
        <v>224</v>
      </c>
      <c r="I25" s="251"/>
      <c r="J25" s="251"/>
      <c r="K25" s="251"/>
      <c r="L25" s="251"/>
      <c r="M25" s="251"/>
      <c r="N25" s="251"/>
      <c r="O25" s="251"/>
      <c r="P25" s="251"/>
      <c r="Q25" s="210">
        <f>'治費書式1-1_治験研究経費ポイント算出表'!N38</f>
        <v>0</v>
      </c>
      <c r="R25" s="210"/>
      <c r="S25" s="210"/>
      <c r="T25" s="82" t="s">
        <v>39</v>
      </c>
      <c r="U25" s="222">
        <v>6000</v>
      </c>
      <c r="V25" s="222"/>
      <c r="W25" s="222"/>
      <c r="X25" s="82" t="s">
        <v>1</v>
      </c>
      <c r="Y25" s="211" t="str">
        <f>IF(H7="","",IF(Q25="─","",Q25*U25))</f>
        <v/>
      </c>
      <c r="Z25" s="211"/>
      <c r="AA25" s="211"/>
      <c r="AB25" s="211"/>
      <c r="AC25" s="211"/>
      <c r="AD25" s="211"/>
    </row>
    <row r="26" spans="1:32" ht="26.1" customHeight="1" x14ac:dyDescent="0.15">
      <c r="A26" s="224" t="s">
        <v>226</v>
      </c>
      <c r="B26" s="224"/>
      <c r="C26" s="224"/>
      <c r="D26" s="224"/>
      <c r="E26" s="224"/>
      <c r="F26" s="224"/>
      <c r="G26" s="224"/>
      <c r="H26" s="99"/>
      <c r="I26" s="252" t="s">
        <v>204</v>
      </c>
      <c r="J26" s="253"/>
      <c r="K26" s="253"/>
      <c r="L26" s="254"/>
      <c r="M26" s="219" t="s">
        <v>225</v>
      </c>
      <c r="N26" s="220"/>
      <c r="O26" s="220"/>
      <c r="P26" s="220"/>
      <c r="Q26" s="210">
        <f>Q25</f>
        <v>0</v>
      </c>
      <c r="R26" s="210"/>
      <c r="S26" s="210"/>
      <c r="T26" s="83" t="s">
        <v>39</v>
      </c>
      <c r="U26" s="222">
        <v>4000</v>
      </c>
      <c r="V26" s="222"/>
      <c r="W26" s="222"/>
      <c r="X26" s="83" t="s">
        <v>1</v>
      </c>
      <c r="Y26" s="211" t="str">
        <f>IF(H7="","",IF(H26="","",IF(Q26="─","",Q26*U26)))</f>
        <v/>
      </c>
      <c r="Z26" s="211"/>
      <c r="AA26" s="211"/>
      <c r="AB26" s="211"/>
      <c r="AC26" s="211"/>
      <c r="AD26" s="211"/>
    </row>
    <row r="27" spans="1:32" ht="26.1" customHeight="1" x14ac:dyDescent="0.15">
      <c r="A27" s="217" t="s">
        <v>227</v>
      </c>
      <c r="B27" s="218"/>
      <c r="C27" s="218"/>
      <c r="D27" s="218"/>
      <c r="E27" s="218"/>
      <c r="F27" s="218"/>
      <c r="G27" s="218"/>
      <c r="H27" s="100" t="s">
        <v>238</v>
      </c>
      <c r="I27" s="221" t="s">
        <v>190</v>
      </c>
      <c r="J27" s="222"/>
      <c r="K27" s="222"/>
      <c r="L27" s="223"/>
      <c r="M27" s="221" t="s">
        <v>224</v>
      </c>
      <c r="N27" s="222"/>
      <c r="O27" s="222"/>
      <c r="P27" s="222"/>
      <c r="Q27" s="210">
        <f>Q25</f>
        <v>0</v>
      </c>
      <c r="R27" s="210"/>
      <c r="S27" s="210"/>
      <c r="T27" s="82" t="s">
        <v>39</v>
      </c>
      <c r="U27" s="222">
        <v>1500</v>
      </c>
      <c r="V27" s="222"/>
      <c r="W27" s="222"/>
      <c r="X27" s="82" t="s">
        <v>1</v>
      </c>
      <c r="Y27" s="211" t="str">
        <f>IF(H7="","",IF(H27="","",IF(Q27="─","",Q27*U27)))</f>
        <v/>
      </c>
      <c r="Z27" s="211"/>
      <c r="AA27" s="211"/>
      <c r="AB27" s="211"/>
      <c r="AC27" s="211"/>
      <c r="AD27" s="211"/>
      <c r="AF27" t="s">
        <v>239</v>
      </c>
    </row>
    <row r="28" spans="1:32" ht="26.1" customHeight="1" x14ac:dyDescent="0.15">
      <c r="A28" s="218" t="s">
        <v>201</v>
      </c>
      <c r="B28" s="218"/>
      <c r="C28" s="218"/>
      <c r="D28" s="218"/>
      <c r="E28" s="218"/>
      <c r="F28" s="218"/>
      <c r="G28" s="218"/>
      <c r="H28" s="217" t="s">
        <v>228</v>
      </c>
      <c r="I28" s="217"/>
      <c r="J28" s="217"/>
      <c r="K28" s="217"/>
      <c r="L28" s="217"/>
      <c r="M28" s="217"/>
      <c r="N28" s="217"/>
      <c r="O28" s="217"/>
      <c r="P28" s="217"/>
      <c r="Q28" s="217"/>
      <c r="R28" s="217"/>
      <c r="S28" s="217"/>
      <c r="T28" s="217"/>
      <c r="U28" s="217"/>
      <c r="V28" s="217"/>
      <c r="W28" s="217"/>
      <c r="X28" s="217"/>
      <c r="Y28" s="211" t="str">
        <f>IF(H7="","",IF(Y25="","",SUM(Y25:AD27)*0.1))</f>
        <v/>
      </c>
      <c r="Z28" s="211"/>
      <c r="AA28" s="211"/>
      <c r="AB28" s="211"/>
      <c r="AC28" s="211"/>
      <c r="AD28" s="211"/>
    </row>
    <row r="29" spans="1:32" x14ac:dyDescent="0.15">
      <c r="A29" s="216" t="s">
        <v>229</v>
      </c>
      <c r="B29" s="216"/>
      <c r="C29" s="216"/>
      <c r="D29" s="216"/>
      <c r="E29" s="216"/>
      <c r="F29" s="216"/>
      <c r="G29" s="216"/>
      <c r="H29" s="216"/>
      <c r="I29" s="216"/>
      <c r="J29" s="216"/>
      <c r="K29" s="216"/>
      <c r="L29" s="216"/>
      <c r="M29" s="216"/>
      <c r="N29" s="216"/>
      <c r="O29" s="216"/>
      <c r="P29" s="216"/>
      <c r="Q29" s="216"/>
      <c r="R29" s="216"/>
      <c r="S29" s="216"/>
      <c r="T29" s="216"/>
      <c r="U29" s="216"/>
      <c r="V29" s="216"/>
      <c r="W29" s="216"/>
      <c r="X29" s="216"/>
      <c r="Y29" s="214" t="str">
        <f>IF(H7="","",SUM(Y26:Y28))</f>
        <v/>
      </c>
      <c r="Z29" s="214"/>
      <c r="AA29" s="212"/>
      <c r="AB29" s="212"/>
      <c r="AC29" s="212"/>
      <c r="AD29" s="212"/>
    </row>
    <row r="30" spans="1:32" x14ac:dyDescent="0.15">
      <c r="A30" s="216" t="s">
        <v>202</v>
      </c>
      <c r="B30" s="216"/>
      <c r="C30" s="216"/>
      <c r="D30" s="216"/>
      <c r="E30" s="216"/>
      <c r="F30" s="216"/>
      <c r="G30" s="216"/>
      <c r="H30" s="216"/>
      <c r="I30" s="216"/>
      <c r="J30" s="216"/>
      <c r="K30" s="216"/>
      <c r="L30" s="216"/>
      <c r="M30" s="216"/>
      <c r="N30" s="216"/>
      <c r="O30" s="216"/>
      <c r="P30" s="216"/>
      <c r="Q30" s="216"/>
      <c r="R30" s="216"/>
      <c r="S30" s="216"/>
      <c r="T30" s="216"/>
      <c r="U30" s="216"/>
      <c r="V30" s="216"/>
      <c r="W30" s="216"/>
      <c r="X30" s="216"/>
      <c r="Y30" s="211" t="str">
        <f>IF(H7="","",IF(Y25="","",SUM(Y25:AD28)*0.3))</f>
        <v/>
      </c>
      <c r="Z30" s="211"/>
      <c r="AA30" s="211"/>
      <c r="AB30" s="211"/>
      <c r="AC30" s="211"/>
      <c r="AD30" s="211"/>
    </row>
    <row r="31" spans="1:32" x14ac:dyDescent="0.15">
      <c r="A31" s="218" t="s">
        <v>145</v>
      </c>
      <c r="B31" s="218"/>
      <c r="C31" s="218"/>
      <c r="D31" s="218"/>
      <c r="E31" s="218"/>
      <c r="F31" s="218"/>
      <c r="G31" s="218"/>
      <c r="H31" s="218"/>
      <c r="I31" s="218"/>
      <c r="J31" s="218"/>
      <c r="K31" s="218"/>
      <c r="L31" s="218"/>
      <c r="M31" s="218"/>
      <c r="N31" s="218"/>
      <c r="O31" s="218"/>
      <c r="P31" s="218"/>
      <c r="Q31" s="218"/>
      <c r="R31" s="218"/>
      <c r="S31" s="218"/>
      <c r="T31" s="218"/>
      <c r="U31" s="218"/>
      <c r="V31" s="207" t="s">
        <v>146</v>
      </c>
      <c r="W31" s="208"/>
      <c r="X31" s="209"/>
      <c r="Y31" s="214" t="str">
        <f>IF(H7="","",IF(OR(Y25="",Y29="",Y30=""),"",Y25+Y29+Y30))</f>
        <v/>
      </c>
      <c r="Z31" s="214"/>
      <c r="AA31" s="212"/>
      <c r="AB31" s="212"/>
      <c r="AC31" s="212"/>
      <c r="AD31" s="212"/>
    </row>
    <row r="32" spans="1:32" x14ac:dyDescent="0.1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row>
    <row r="33" spans="1:30" x14ac:dyDescent="0.15">
      <c r="A33" s="19" t="s">
        <v>147</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0" ht="14.25" x14ac:dyDescent="0.15">
      <c r="A34" s="19" t="s">
        <v>148</v>
      </c>
      <c r="B34" s="19"/>
      <c r="C34" s="19"/>
      <c r="D34" s="19"/>
      <c r="E34" s="19"/>
      <c r="F34" s="19"/>
      <c r="G34" s="19"/>
      <c r="H34" s="19"/>
      <c r="I34" s="19"/>
      <c r="J34" s="19"/>
      <c r="K34" s="19"/>
      <c r="L34" s="19"/>
      <c r="M34" s="19"/>
      <c r="N34" s="19"/>
      <c r="O34" s="19"/>
      <c r="P34" s="84" t="s">
        <v>158</v>
      </c>
      <c r="Q34" s="261" t="str">
        <f>IF(H7="","",Y18)</f>
        <v/>
      </c>
      <c r="R34" s="261"/>
      <c r="S34" s="261"/>
      <c r="T34" s="261"/>
      <c r="U34" s="261"/>
      <c r="V34" s="261"/>
      <c r="W34" s="261"/>
      <c r="X34" s="261"/>
      <c r="Y34" s="261"/>
      <c r="Z34" s="85"/>
      <c r="AA34" s="86" t="s">
        <v>159</v>
      </c>
      <c r="AB34" s="86"/>
      <c r="AC34" s="86"/>
      <c r="AD34" s="86"/>
    </row>
    <row r="35" spans="1:30" ht="9.9499999999999993" customHeight="1" x14ac:dyDescent="0.15">
      <c r="A35" s="2"/>
      <c r="B35" s="2"/>
      <c r="C35" s="2"/>
      <c r="D35" s="2"/>
      <c r="E35" s="2"/>
      <c r="F35" s="2"/>
      <c r="G35" s="2"/>
      <c r="H35" s="2"/>
      <c r="I35" s="2"/>
      <c r="J35" s="2"/>
      <c r="K35" s="2"/>
      <c r="L35" s="2"/>
      <c r="M35" s="2"/>
      <c r="N35" s="2"/>
      <c r="O35" s="2"/>
      <c r="P35" s="2"/>
      <c r="Q35" s="87"/>
      <c r="R35" s="87"/>
      <c r="S35" s="87"/>
      <c r="T35" s="87"/>
      <c r="U35" s="87"/>
      <c r="V35" s="87"/>
      <c r="W35" s="87"/>
      <c r="X35" s="87"/>
      <c r="Y35" s="87"/>
      <c r="Z35" s="87"/>
      <c r="AA35" s="2"/>
      <c r="AB35" s="2"/>
      <c r="AC35" s="2"/>
      <c r="AD35" s="2"/>
    </row>
    <row r="36" spans="1:30" ht="14.25" x14ac:dyDescent="0.15">
      <c r="A36" s="2" t="s">
        <v>149</v>
      </c>
      <c r="B36" s="2"/>
      <c r="C36" s="2"/>
      <c r="D36" s="2"/>
      <c r="E36" s="2"/>
      <c r="F36" s="2"/>
      <c r="G36" s="2"/>
      <c r="H36" s="2"/>
      <c r="I36" s="2"/>
      <c r="J36" s="2"/>
      <c r="K36" s="2"/>
      <c r="L36" s="2"/>
      <c r="M36" s="2"/>
      <c r="N36" s="2"/>
      <c r="O36" s="2"/>
      <c r="P36" s="2"/>
      <c r="Q36" s="87"/>
      <c r="R36" s="87"/>
      <c r="S36" s="87"/>
      <c r="T36" s="87"/>
      <c r="U36" s="87"/>
      <c r="V36" s="87"/>
      <c r="W36" s="87"/>
      <c r="X36" s="87"/>
      <c r="Y36" s="87"/>
      <c r="Z36" s="87"/>
      <c r="AA36" s="2"/>
      <c r="AB36" s="2"/>
      <c r="AC36" s="2"/>
      <c r="AD36" s="2"/>
    </row>
    <row r="37" spans="1:30" ht="14.25" x14ac:dyDescent="0.15">
      <c r="A37" s="2" t="s">
        <v>150</v>
      </c>
      <c r="B37" s="2"/>
      <c r="C37" s="2"/>
      <c r="D37" s="2"/>
      <c r="E37" s="2"/>
      <c r="F37" s="2"/>
      <c r="G37" s="2"/>
      <c r="H37" s="2"/>
      <c r="I37" s="2"/>
      <c r="J37" s="2"/>
      <c r="K37" s="2"/>
      <c r="L37" s="2"/>
      <c r="M37" s="2"/>
      <c r="N37" s="2"/>
      <c r="O37" s="2"/>
      <c r="P37" s="88" t="s">
        <v>158</v>
      </c>
      <c r="Q37" s="261" t="str">
        <f>Y22</f>
        <v/>
      </c>
      <c r="R37" s="261"/>
      <c r="S37" s="261"/>
      <c r="T37" s="261"/>
      <c r="U37" s="261"/>
      <c r="V37" s="261"/>
      <c r="W37" s="261"/>
      <c r="X37" s="261"/>
      <c r="Y37" s="261"/>
      <c r="Z37" s="85"/>
      <c r="AA37" s="89" t="s">
        <v>159</v>
      </c>
      <c r="AB37" s="89"/>
      <c r="AC37" s="89"/>
      <c r="AD37" s="89"/>
    </row>
    <row r="38" spans="1:30" ht="14.25" x14ac:dyDescent="0.15">
      <c r="A38" s="2" t="s">
        <v>205</v>
      </c>
      <c r="B38" s="2"/>
      <c r="C38" s="2"/>
      <c r="D38" s="2"/>
      <c r="E38" s="2"/>
      <c r="F38" s="2"/>
      <c r="G38" s="2"/>
      <c r="H38" s="2"/>
      <c r="I38" s="2"/>
      <c r="J38" s="2"/>
      <c r="K38" s="2"/>
      <c r="L38" s="2"/>
      <c r="M38" s="2"/>
      <c r="N38" s="2"/>
      <c r="O38" s="2"/>
      <c r="P38" s="88" t="s">
        <v>158</v>
      </c>
      <c r="Q38" s="261" t="str">
        <f>IF(H7="","",Q37*S7)</f>
        <v/>
      </c>
      <c r="R38" s="261"/>
      <c r="S38" s="261"/>
      <c r="T38" s="261"/>
      <c r="U38" s="261"/>
      <c r="V38" s="261"/>
      <c r="W38" s="261"/>
      <c r="X38" s="261"/>
      <c r="Y38" s="261"/>
      <c r="Z38" s="85"/>
      <c r="AA38" s="89" t="s">
        <v>159</v>
      </c>
      <c r="AB38" s="89"/>
      <c r="AC38" s="89"/>
      <c r="AD38" s="89"/>
    </row>
    <row r="39" spans="1:30" ht="9.9499999999999993" customHeight="1" x14ac:dyDescent="0.15">
      <c r="A39" s="2"/>
      <c r="B39" s="2"/>
      <c r="C39" s="2"/>
      <c r="D39" s="2"/>
      <c r="E39" s="2"/>
      <c r="F39" s="2"/>
      <c r="G39" s="2"/>
      <c r="H39" s="2"/>
      <c r="I39" s="2"/>
      <c r="J39" s="2"/>
      <c r="K39" s="2"/>
      <c r="L39" s="2"/>
      <c r="M39" s="2"/>
      <c r="N39" s="2"/>
      <c r="O39" s="2"/>
      <c r="P39" s="2"/>
      <c r="Q39" s="87"/>
      <c r="R39" s="87"/>
      <c r="S39" s="87"/>
      <c r="T39" s="87"/>
      <c r="U39" s="87"/>
      <c r="V39" s="87"/>
      <c r="W39" s="87"/>
      <c r="X39" s="87"/>
      <c r="Y39" s="87"/>
      <c r="Z39" s="87"/>
      <c r="AA39" s="2"/>
      <c r="AB39" s="2"/>
      <c r="AC39" s="2"/>
      <c r="AD39" s="2"/>
    </row>
    <row r="40" spans="1:30" ht="14.25" x14ac:dyDescent="0.15">
      <c r="A40" s="2" t="s">
        <v>151</v>
      </c>
      <c r="B40" s="2"/>
      <c r="C40" s="2"/>
      <c r="D40" s="2"/>
      <c r="E40" s="2"/>
      <c r="F40" s="2"/>
      <c r="G40" s="2"/>
      <c r="H40" s="2"/>
      <c r="I40" s="2"/>
      <c r="J40" s="2"/>
      <c r="K40" s="2"/>
      <c r="L40" s="2"/>
      <c r="M40" s="2"/>
      <c r="N40" s="2"/>
      <c r="O40" s="2"/>
      <c r="P40" s="2"/>
      <c r="Q40" s="87"/>
      <c r="R40" s="87"/>
      <c r="S40" s="87"/>
      <c r="T40" s="87"/>
      <c r="U40" s="87"/>
      <c r="V40" s="87"/>
      <c r="W40" s="87"/>
      <c r="X40" s="87"/>
      <c r="Y40" s="87"/>
      <c r="Z40" s="87"/>
      <c r="AA40" s="2"/>
      <c r="AB40" s="2"/>
      <c r="AC40" s="2"/>
      <c r="AD40" s="2"/>
    </row>
    <row r="41" spans="1:30" ht="14.25" x14ac:dyDescent="0.15">
      <c r="A41" s="2" t="s">
        <v>152</v>
      </c>
      <c r="B41" s="19"/>
      <c r="C41" s="19"/>
      <c r="D41" s="19"/>
      <c r="E41" s="19"/>
      <c r="F41" s="19"/>
      <c r="G41" s="19"/>
      <c r="H41" s="19"/>
      <c r="I41" s="19"/>
      <c r="J41" s="19"/>
      <c r="K41" s="19"/>
      <c r="L41" s="19"/>
      <c r="M41" s="19"/>
      <c r="N41" s="19"/>
      <c r="O41" s="19"/>
      <c r="P41" s="86" t="s">
        <v>158</v>
      </c>
      <c r="Q41" s="261" t="str">
        <f>Y31</f>
        <v/>
      </c>
      <c r="R41" s="261"/>
      <c r="S41" s="261"/>
      <c r="T41" s="261"/>
      <c r="U41" s="261"/>
      <c r="V41" s="261"/>
      <c r="W41" s="261"/>
      <c r="X41" s="261"/>
      <c r="Y41" s="261"/>
      <c r="Z41" s="85"/>
      <c r="AA41" s="86" t="s">
        <v>159</v>
      </c>
      <c r="AB41" s="86"/>
      <c r="AC41" s="86"/>
      <c r="AD41" s="89"/>
    </row>
    <row r="42" spans="1:30" ht="9.9499999999999993" customHeight="1" x14ac:dyDescent="0.15">
      <c r="A42" s="2"/>
      <c r="B42" s="19"/>
      <c r="C42" s="19"/>
      <c r="D42" s="19"/>
      <c r="E42" s="19"/>
      <c r="F42" s="19"/>
      <c r="G42" s="19"/>
      <c r="H42" s="19"/>
      <c r="I42" s="19"/>
      <c r="J42" s="19"/>
      <c r="K42" s="19"/>
      <c r="L42" s="19"/>
      <c r="M42" s="19"/>
      <c r="N42" s="19"/>
      <c r="O42" s="19"/>
      <c r="P42" s="19"/>
      <c r="Q42" s="87"/>
      <c r="R42" s="87"/>
      <c r="S42" s="87"/>
      <c r="T42" s="87"/>
      <c r="U42" s="87"/>
      <c r="V42" s="87"/>
      <c r="W42" s="87"/>
      <c r="X42" s="87"/>
      <c r="Y42" s="87"/>
      <c r="Z42" s="87"/>
      <c r="AA42" s="19"/>
      <c r="AB42" s="19"/>
      <c r="AC42" s="19"/>
      <c r="AD42" s="2"/>
    </row>
    <row r="43" spans="1:30" ht="14.25" x14ac:dyDescent="0.15">
      <c r="A43" s="2" t="s">
        <v>153</v>
      </c>
      <c r="B43" s="19"/>
      <c r="C43" s="19"/>
      <c r="D43" s="19"/>
      <c r="E43" s="19"/>
      <c r="F43" s="19"/>
      <c r="G43" s="19"/>
      <c r="H43" s="19"/>
      <c r="I43" s="19"/>
      <c r="J43" s="19"/>
      <c r="K43" s="19"/>
      <c r="L43" s="19"/>
      <c r="M43" s="19"/>
      <c r="N43" s="19"/>
      <c r="O43" s="19"/>
      <c r="P43" s="19"/>
      <c r="Q43" s="87"/>
      <c r="R43" s="87"/>
      <c r="S43" s="87"/>
      <c r="T43" s="87"/>
      <c r="U43" s="87"/>
      <c r="V43" s="87"/>
      <c r="W43" s="87"/>
      <c r="X43" s="87"/>
      <c r="Y43" s="87"/>
      <c r="Z43" s="87"/>
      <c r="AA43" s="19"/>
      <c r="AB43" s="19"/>
      <c r="AC43" s="19"/>
      <c r="AD43" s="2"/>
    </row>
    <row r="44" spans="1:30" ht="14.25" x14ac:dyDescent="0.15">
      <c r="A44" s="2"/>
      <c r="B44" s="19" t="s">
        <v>154</v>
      </c>
      <c r="C44" s="19"/>
      <c r="D44" s="19"/>
      <c r="E44" s="19"/>
      <c r="F44" s="19"/>
      <c r="G44" s="19"/>
      <c r="H44" s="19"/>
      <c r="I44" s="19"/>
      <c r="J44" s="19"/>
      <c r="K44" s="19"/>
      <c r="L44" s="19"/>
      <c r="M44" s="19"/>
      <c r="N44" s="19"/>
      <c r="O44" s="19"/>
      <c r="P44" s="84" t="s">
        <v>158</v>
      </c>
      <c r="Q44" s="262">
        <v>10000</v>
      </c>
      <c r="R44" s="262"/>
      <c r="S44" s="263"/>
      <c r="T44" s="263"/>
      <c r="U44" s="263"/>
      <c r="V44" s="263"/>
      <c r="W44" s="263"/>
      <c r="X44" s="263"/>
      <c r="Y44" s="263"/>
      <c r="Z44" s="90"/>
      <c r="AA44" s="86" t="s">
        <v>173</v>
      </c>
      <c r="AB44" s="86"/>
      <c r="AC44" s="86"/>
      <c r="AD44" s="89"/>
    </row>
    <row r="45" spans="1:30" ht="9.9499999999999993" customHeight="1" x14ac:dyDescent="0.15">
      <c r="A45" s="2"/>
      <c r="B45" s="19"/>
      <c r="C45" s="19"/>
      <c r="D45" s="19"/>
      <c r="E45" s="19"/>
      <c r="F45" s="19"/>
      <c r="G45" s="19"/>
      <c r="H45" s="19"/>
      <c r="I45" s="19"/>
      <c r="J45" s="19"/>
      <c r="K45" s="19"/>
      <c r="L45" s="19"/>
      <c r="M45" s="19"/>
      <c r="N45" s="19"/>
      <c r="O45" s="19"/>
      <c r="P45" s="19"/>
      <c r="Q45" s="87"/>
      <c r="R45" s="87"/>
      <c r="S45" s="87"/>
      <c r="T45" s="87"/>
      <c r="U45" s="87"/>
      <c r="V45" s="87"/>
      <c r="W45" s="87"/>
      <c r="X45" s="87"/>
      <c r="Y45" s="87"/>
      <c r="Z45" s="87"/>
      <c r="AA45" s="19"/>
      <c r="AB45" s="19"/>
      <c r="AC45" s="19"/>
      <c r="AD45" s="2"/>
    </row>
    <row r="46" spans="1:30" ht="14.25" x14ac:dyDescent="0.15">
      <c r="A46" s="36" t="s">
        <v>266</v>
      </c>
      <c r="B46" s="19"/>
      <c r="C46" s="19"/>
      <c r="D46" s="19"/>
      <c r="E46" s="19"/>
      <c r="F46" s="19"/>
      <c r="G46" s="19"/>
      <c r="H46" s="19"/>
      <c r="I46" s="19"/>
      <c r="J46" s="19"/>
      <c r="K46" s="19"/>
      <c r="L46" s="19"/>
      <c r="M46" s="19"/>
      <c r="N46" s="19"/>
      <c r="O46" s="19"/>
      <c r="P46" s="19"/>
      <c r="Q46" s="87"/>
      <c r="R46" s="87"/>
      <c r="S46" s="87"/>
      <c r="T46" s="87"/>
      <c r="U46" s="87"/>
      <c r="V46" s="87"/>
      <c r="W46" s="87"/>
      <c r="X46" s="87"/>
      <c r="Y46" s="87"/>
      <c r="Z46" s="87"/>
      <c r="AA46" s="19"/>
      <c r="AB46" s="19"/>
      <c r="AC46" s="19"/>
      <c r="AD46" s="2"/>
    </row>
    <row r="47" spans="1:30" ht="14.25" x14ac:dyDescent="0.15">
      <c r="A47" s="2"/>
      <c r="B47" s="19" t="s">
        <v>156</v>
      </c>
      <c r="C47" s="19"/>
      <c r="D47" s="19"/>
      <c r="E47" s="19"/>
      <c r="F47" s="19"/>
      <c r="G47" s="19"/>
      <c r="H47" s="19"/>
      <c r="I47" s="19"/>
      <c r="J47" s="19"/>
      <c r="K47" s="19"/>
      <c r="L47" s="19"/>
      <c r="M47" s="19"/>
      <c r="N47" s="19"/>
      <c r="O47" s="19"/>
      <c r="P47" s="84" t="s">
        <v>158</v>
      </c>
      <c r="Q47" s="259">
        <v>50000</v>
      </c>
      <c r="R47" s="259"/>
      <c r="S47" s="260"/>
      <c r="T47" s="260"/>
      <c r="U47" s="260"/>
      <c r="V47" s="260"/>
      <c r="W47" s="260"/>
      <c r="X47" s="260"/>
      <c r="Y47" s="260"/>
      <c r="Z47" s="91"/>
      <c r="AA47" s="86" t="s">
        <v>159</v>
      </c>
      <c r="AB47" s="86"/>
      <c r="AC47" s="86"/>
      <c r="AD47" s="89"/>
    </row>
    <row r="48" spans="1:30" ht="9.9499999999999993" customHeight="1" x14ac:dyDescent="0.15">
      <c r="A48" s="2"/>
      <c r="B48" s="19"/>
      <c r="C48" s="19"/>
      <c r="D48" s="19"/>
      <c r="E48" s="19"/>
      <c r="F48" s="19"/>
      <c r="G48" s="19"/>
      <c r="H48" s="19"/>
      <c r="I48" s="19"/>
      <c r="J48" s="19"/>
      <c r="K48" s="19"/>
      <c r="L48" s="19"/>
      <c r="M48" s="19"/>
      <c r="N48" s="19"/>
      <c r="O48" s="19"/>
      <c r="P48" s="19"/>
      <c r="Q48" s="87"/>
      <c r="R48" s="87"/>
      <c r="S48" s="87"/>
      <c r="T48" s="87"/>
      <c r="U48" s="87"/>
      <c r="V48" s="87"/>
      <c r="W48" s="87"/>
      <c r="X48" s="87"/>
      <c r="Y48" s="87"/>
      <c r="Z48" s="87"/>
      <c r="AA48" s="19"/>
      <c r="AB48" s="19"/>
      <c r="AC48" s="19"/>
      <c r="AD48" s="2"/>
    </row>
    <row r="49" spans="1:30" ht="14.25" x14ac:dyDescent="0.15">
      <c r="A49" s="2" t="s">
        <v>155</v>
      </c>
      <c r="B49" s="19"/>
      <c r="C49" s="19"/>
      <c r="D49" s="19"/>
      <c r="E49" s="19"/>
      <c r="F49" s="19"/>
      <c r="G49" s="19"/>
      <c r="H49" s="19"/>
      <c r="I49" s="19"/>
      <c r="J49" s="19"/>
      <c r="K49" s="19"/>
      <c r="L49" s="19"/>
      <c r="M49" s="19"/>
      <c r="N49" s="19"/>
      <c r="O49" s="19"/>
      <c r="P49" s="19"/>
      <c r="Q49" s="87"/>
      <c r="R49" s="87"/>
      <c r="S49" s="87"/>
      <c r="T49" s="87"/>
      <c r="U49" s="87"/>
      <c r="V49" s="87"/>
      <c r="W49" s="87"/>
      <c r="X49" s="87"/>
      <c r="Y49" s="87"/>
      <c r="Z49" s="87"/>
      <c r="AA49" s="19"/>
      <c r="AB49" s="19"/>
      <c r="AC49" s="19"/>
      <c r="AD49" s="2"/>
    </row>
    <row r="50" spans="1:30" ht="14.25" x14ac:dyDescent="0.15">
      <c r="A50" s="2"/>
      <c r="B50" s="19" t="s">
        <v>156</v>
      </c>
      <c r="C50" s="19"/>
      <c r="D50" s="19"/>
      <c r="E50" s="19"/>
      <c r="F50" s="19"/>
      <c r="G50" s="19"/>
      <c r="H50" s="19"/>
      <c r="I50" s="19"/>
      <c r="J50" s="19"/>
      <c r="K50" s="19"/>
      <c r="L50" s="19"/>
      <c r="M50" s="19"/>
      <c r="N50" s="19"/>
      <c r="O50" s="19"/>
      <c r="P50" s="84" t="s">
        <v>158</v>
      </c>
      <c r="Q50" s="259">
        <v>50000</v>
      </c>
      <c r="R50" s="259"/>
      <c r="S50" s="260"/>
      <c r="T50" s="260"/>
      <c r="U50" s="260"/>
      <c r="V50" s="260"/>
      <c r="W50" s="260"/>
      <c r="X50" s="260"/>
      <c r="Y50" s="260"/>
      <c r="Z50" s="91"/>
      <c r="AA50" s="86" t="s">
        <v>159</v>
      </c>
      <c r="AB50" s="86"/>
      <c r="AC50" s="86"/>
      <c r="AD50" s="89"/>
    </row>
    <row r="51" spans="1:30" ht="9.9499999999999993" customHeight="1" x14ac:dyDescent="0.15">
      <c r="A51" s="2"/>
      <c r="B51" s="19"/>
      <c r="C51" s="19"/>
      <c r="D51" s="19"/>
      <c r="E51" s="19"/>
      <c r="F51" s="19"/>
      <c r="G51" s="19"/>
      <c r="H51" s="19"/>
      <c r="I51" s="19"/>
      <c r="J51" s="19"/>
      <c r="K51" s="19"/>
      <c r="L51" s="19"/>
      <c r="M51" s="19"/>
      <c r="N51" s="19"/>
      <c r="O51" s="19"/>
      <c r="P51" s="19"/>
      <c r="Q51" s="87"/>
      <c r="R51" s="87"/>
      <c r="S51" s="87"/>
      <c r="T51" s="87"/>
      <c r="U51" s="87"/>
      <c r="V51" s="87"/>
      <c r="W51" s="87"/>
      <c r="X51" s="87"/>
      <c r="Y51" s="87"/>
      <c r="Z51" s="87"/>
      <c r="AA51" s="19"/>
      <c r="AB51" s="19"/>
      <c r="AC51" s="19"/>
      <c r="AD51" s="2"/>
    </row>
    <row r="52" spans="1:30" ht="14.25" x14ac:dyDescent="0.15">
      <c r="A52" s="2" t="s">
        <v>157</v>
      </c>
      <c r="B52" s="19"/>
      <c r="C52" s="19"/>
      <c r="D52" s="19"/>
      <c r="E52" s="19"/>
      <c r="F52" s="19"/>
      <c r="G52" s="19"/>
      <c r="H52" s="19"/>
      <c r="I52" s="19"/>
      <c r="J52" s="19"/>
      <c r="K52" s="19"/>
      <c r="L52" s="19"/>
      <c r="M52" s="19"/>
      <c r="N52" s="19"/>
      <c r="O52" s="19"/>
      <c r="P52" s="19"/>
      <c r="Q52" s="87"/>
      <c r="R52" s="87"/>
      <c r="S52" s="87"/>
      <c r="T52" s="87"/>
      <c r="U52" s="87"/>
      <c r="V52" s="87"/>
      <c r="W52" s="87"/>
      <c r="X52" s="87"/>
      <c r="Y52" s="87"/>
      <c r="Z52" s="87"/>
      <c r="AA52" s="19"/>
      <c r="AB52" s="19"/>
      <c r="AC52" s="19"/>
      <c r="AD52" s="2"/>
    </row>
    <row r="53" spans="1:30" ht="14.25" x14ac:dyDescent="0.15">
      <c r="A53" s="2"/>
      <c r="B53" s="19" t="s">
        <v>156</v>
      </c>
      <c r="C53" s="19"/>
      <c r="D53" s="19"/>
      <c r="E53" s="19"/>
      <c r="F53" s="19"/>
      <c r="G53" s="19"/>
      <c r="H53" s="19"/>
      <c r="I53" s="19"/>
      <c r="J53" s="19"/>
      <c r="K53" s="19"/>
      <c r="L53" s="19"/>
      <c r="M53" s="19"/>
      <c r="N53" s="19"/>
      <c r="O53" s="19"/>
      <c r="P53" s="84" t="s">
        <v>158</v>
      </c>
      <c r="Q53" s="259">
        <v>100000</v>
      </c>
      <c r="R53" s="259"/>
      <c r="S53" s="260"/>
      <c r="T53" s="260"/>
      <c r="U53" s="260"/>
      <c r="V53" s="260"/>
      <c r="W53" s="260"/>
      <c r="X53" s="260"/>
      <c r="Y53" s="260"/>
      <c r="Z53" s="91"/>
      <c r="AA53" s="86" t="s">
        <v>159</v>
      </c>
      <c r="AB53" s="86"/>
      <c r="AC53" s="86"/>
      <c r="AD53" s="89"/>
    </row>
    <row r="54" spans="1:30" ht="9.9499999999999993" customHeight="1" x14ac:dyDescent="0.15">
      <c r="A54" s="2"/>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2"/>
    </row>
    <row r="55" spans="1:30" ht="14.25" x14ac:dyDescent="0.15">
      <c r="A55" s="2" t="s">
        <v>203</v>
      </c>
      <c r="B55" s="2"/>
      <c r="C55" s="2"/>
      <c r="D55" s="2"/>
      <c r="E55" s="2"/>
      <c r="F55" s="2"/>
      <c r="G55" s="2"/>
      <c r="H55" s="2"/>
      <c r="I55" s="2"/>
      <c r="J55" s="2"/>
      <c r="K55" s="2"/>
      <c r="L55" s="2"/>
      <c r="M55" s="2"/>
      <c r="N55" s="2"/>
      <c r="O55" s="2"/>
      <c r="P55" s="88" t="s">
        <v>158</v>
      </c>
      <c r="Q55" s="257" t="str">
        <f>IF(H7="","",Q34+Y22*S7+Q41*H7)</f>
        <v/>
      </c>
      <c r="R55" s="257"/>
      <c r="S55" s="258"/>
      <c r="T55" s="258"/>
      <c r="U55" s="258"/>
      <c r="V55" s="258"/>
      <c r="W55" s="258"/>
      <c r="X55" s="258"/>
      <c r="Y55" s="258"/>
      <c r="Z55" s="91"/>
      <c r="AA55" s="89" t="s">
        <v>159</v>
      </c>
      <c r="AB55" s="89"/>
      <c r="AC55" s="89"/>
      <c r="AD55" s="89"/>
    </row>
    <row r="56" spans="1:30"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0" x14ac:dyDescent="0.15">
      <c r="A57" s="36" t="s">
        <v>235</v>
      </c>
      <c r="B57" s="36"/>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row>
    <row r="58" spans="1:30" ht="14.25" x14ac:dyDescent="0.15">
      <c r="A58" s="20"/>
      <c r="B58" s="36" t="s">
        <v>223</v>
      </c>
      <c r="C58" s="20"/>
      <c r="D58" s="20"/>
      <c r="E58" s="20"/>
      <c r="F58" s="20"/>
      <c r="G58" s="36" t="s">
        <v>236</v>
      </c>
      <c r="H58" s="36"/>
      <c r="I58" s="36"/>
      <c r="J58" s="101"/>
      <c r="K58" s="36" t="s">
        <v>237</v>
      </c>
      <c r="L58" s="36"/>
      <c r="M58" s="36"/>
      <c r="N58" s="36"/>
      <c r="O58" s="36"/>
      <c r="P58" s="58" t="s">
        <v>158</v>
      </c>
      <c r="Q58" s="255" t="str">
        <f>IF(J58="","",J58*1000)</f>
        <v/>
      </c>
      <c r="R58" s="255"/>
      <c r="S58" s="256"/>
      <c r="T58" s="256"/>
      <c r="U58" s="256"/>
      <c r="V58" s="256"/>
      <c r="W58" s="256"/>
      <c r="X58" s="256"/>
      <c r="Y58" s="256"/>
      <c r="Z58" s="92"/>
      <c r="AA58" s="93" t="s">
        <v>159</v>
      </c>
      <c r="AB58" s="93"/>
      <c r="AC58" s="93"/>
      <c r="AD58" s="93"/>
    </row>
  </sheetData>
  <sheetProtection sheet="1" objects="1" scenarios="1"/>
  <mergeCells count="97">
    <mergeCell ref="Q58:Y58"/>
    <mergeCell ref="Q55:Y55"/>
    <mergeCell ref="Q50:Y50"/>
    <mergeCell ref="Q53:Y53"/>
    <mergeCell ref="Q34:Y34"/>
    <mergeCell ref="Q37:Y37"/>
    <mergeCell ref="Q41:Y41"/>
    <mergeCell ref="Q44:Y44"/>
    <mergeCell ref="Q47:Y47"/>
    <mergeCell ref="Q38:Y38"/>
    <mergeCell ref="Y31:AD31"/>
    <mergeCell ref="A26:G26"/>
    <mergeCell ref="Y26:AD26"/>
    <mergeCell ref="A28:G28"/>
    <mergeCell ref="H28:X28"/>
    <mergeCell ref="Y28:AD28"/>
    <mergeCell ref="A27:G27"/>
    <mergeCell ref="Y27:AD27"/>
    <mergeCell ref="U26:W26"/>
    <mergeCell ref="U27:W27"/>
    <mergeCell ref="A29:X29"/>
    <mergeCell ref="Y29:AD29"/>
    <mergeCell ref="A30:X30"/>
    <mergeCell ref="Y30:AD30"/>
    <mergeCell ref="A31:U31"/>
    <mergeCell ref="I26:L26"/>
    <mergeCell ref="A24:G24"/>
    <mergeCell ref="H24:X24"/>
    <mergeCell ref="Y24:AD24"/>
    <mergeCell ref="A25:G25"/>
    <mergeCell ref="Y25:AD25"/>
    <mergeCell ref="U25:W25"/>
    <mergeCell ref="Q25:S25"/>
    <mergeCell ref="H25:P25"/>
    <mergeCell ref="Y18:AD18"/>
    <mergeCell ref="Y19:AD19"/>
    <mergeCell ref="V18:X18"/>
    <mergeCell ref="Y22:AD22"/>
    <mergeCell ref="A14:G14"/>
    <mergeCell ref="A15:G15"/>
    <mergeCell ref="A22:U22"/>
    <mergeCell ref="A20:G20"/>
    <mergeCell ref="H20:X20"/>
    <mergeCell ref="Y20:AD20"/>
    <mergeCell ref="V22:X22"/>
    <mergeCell ref="Y21:AD21"/>
    <mergeCell ref="H13:X13"/>
    <mergeCell ref="H15:X15"/>
    <mergeCell ref="A17:X17"/>
    <mergeCell ref="A16:X16"/>
    <mergeCell ref="H14:O14"/>
    <mergeCell ref="Q14:X14"/>
    <mergeCell ref="A13:G13"/>
    <mergeCell ref="I7:N7"/>
    <mergeCell ref="T7:AD7"/>
    <mergeCell ref="O7:R7"/>
    <mergeCell ref="A12:X12"/>
    <mergeCell ref="Y10:AD10"/>
    <mergeCell ref="Y11:AD11"/>
    <mergeCell ref="Y12:AD12"/>
    <mergeCell ref="A10:G10"/>
    <mergeCell ref="A11:G11"/>
    <mergeCell ref="H10:X10"/>
    <mergeCell ref="H11:X11"/>
    <mergeCell ref="A9:G9"/>
    <mergeCell ref="M26:P26"/>
    <mergeCell ref="M27:P27"/>
    <mergeCell ref="I27:L27"/>
    <mergeCell ref="N1:P1"/>
    <mergeCell ref="A4:AD4"/>
    <mergeCell ref="Q1:AD1"/>
    <mergeCell ref="N2:P3"/>
    <mergeCell ref="A5:G5"/>
    <mergeCell ref="H5:N5"/>
    <mergeCell ref="W5:AD5"/>
    <mergeCell ref="A6:G6"/>
    <mergeCell ref="H6:AD6"/>
    <mergeCell ref="O5:V5"/>
    <mergeCell ref="A7:G7"/>
    <mergeCell ref="Y9:AD9"/>
    <mergeCell ref="H9:X9"/>
    <mergeCell ref="V2:AD2"/>
    <mergeCell ref="V3:Y3"/>
    <mergeCell ref="AA3:AD3"/>
    <mergeCell ref="V31:X31"/>
    <mergeCell ref="Q26:S26"/>
    <mergeCell ref="Q27:S27"/>
    <mergeCell ref="R2:T2"/>
    <mergeCell ref="R3:T3"/>
    <mergeCell ref="Y17:AD17"/>
    <mergeCell ref="Y14:AD14"/>
    <mergeCell ref="Y15:AD15"/>
    <mergeCell ref="Y16:AD16"/>
    <mergeCell ref="Y13:AD13"/>
    <mergeCell ref="A18:U18"/>
    <mergeCell ref="H21:X21"/>
    <mergeCell ref="A21:G21"/>
  </mergeCells>
  <phoneticPr fontId="2"/>
  <dataValidations count="2">
    <dataValidation type="list" allowBlank="1" showInputMessage="1" showErrorMessage="1" sqref="H26:H27">
      <formula1>$AF$26:$AF$27</formula1>
    </dataValidation>
    <dataValidation type="list" allowBlank="1" showInputMessage="1" showErrorMessage="1" sqref="Q2 Q3 U2:U3 Z3">
      <formula1>$AF$3:$AF$4</formula1>
    </dataValidation>
  </dataValidations>
  <pageMargins left="0.7" right="0.7" top="0.75" bottom="0.75" header="0.3" footer="0.3"/>
  <pageSetup paperSize="9" scale="8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使い方と注意事項</vt:lpstr>
      <vt:lpstr>治費書式1-1_治験研究経費ポイント算出表</vt:lpstr>
      <vt:lpstr>治費書式1-2_治験薬管理経費　ポイント算出表</vt:lpstr>
      <vt:lpstr>治費書式1-3_経費内訳書</vt:lpstr>
      <vt:lpstr>'治費書式1-1_治験研究経費ポイント算出表'!Print_Area</vt:lpstr>
      <vt:lpstr>'治費書式1-2_治験薬管理経費　ポイント算出表'!Print_Area</vt:lpstr>
      <vt:lpstr>'治費書式1-3_経費内訳書'!Print_Area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事務局07</cp:lastModifiedBy>
  <cp:lastPrinted>2018-01-10T07:16:32Z</cp:lastPrinted>
  <dcterms:created xsi:type="dcterms:W3CDTF">2015-07-23T02:45:46Z</dcterms:created>
  <dcterms:modified xsi:type="dcterms:W3CDTF">2020-08-07T01:05:24Z</dcterms:modified>
</cp:coreProperties>
</file>