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y-next20k\Desktop\"/>
    </mc:Choice>
  </mc:AlternateContent>
  <bookViews>
    <workbookView xWindow="0" yWindow="0" windowWidth="19200" windowHeight="6250" tabRatio="760" activeTab="1"/>
  </bookViews>
  <sheets>
    <sheet name="使い方と注意事項" sheetId="13" r:id="rId1"/>
    <sheet name="経費内訳書" sheetId="8" r:id="rId2"/>
    <sheet name="別紙1_医療機器・臨床試験研究経費ポイント算出表" sheetId="11" r:id="rId3"/>
  </sheets>
  <definedNames>
    <definedName name="_xlnm.Print_Area" localSheetId="1">経費内訳書!$A$1:$AD$58</definedName>
    <definedName name="_xlnm.Print_Area" localSheetId="2">別紙1_医療機器・臨床試験研究経費ポイント算出表!$A$1:$AD$38</definedName>
  </definedNames>
  <calcPr calcId="162913"/>
</workbook>
</file>

<file path=xl/calcChain.xml><?xml version="1.0" encoding="utf-8"?>
<calcChain xmlns="http://schemas.openxmlformats.org/spreadsheetml/2006/main">
  <c r="AD37" i="11" l="1"/>
  <c r="AD36" i="11"/>
  <c r="AD26" i="11"/>
  <c r="AD22" i="11"/>
  <c r="AD23" i="11"/>
  <c r="AD34" i="11" l="1"/>
  <c r="Y14" i="8" l="1"/>
  <c r="W6" i="11" l="1"/>
  <c r="H6" i="11"/>
  <c r="H7" i="11"/>
  <c r="Z3" i="11"/>
  <c r="U2" i="11"/>
  <c r="Q2" i="11"/>
  <c r="A4" i="8" l="1"/>
  <c r="H25" i="8" l="1"/>
  <c r="M26" i="8" s="1"/>
  <c r="H14" i="8"/>
  <c r="A14" i="8"/>
  <c r="M27" i="8" l="1"/>
  <c r="AD12" i="11" l="1"/>
  <c r="AD13" i="11"/>
  <c r="AD27" i="11" l="1"/>
  <c r="AD35" i="11"/>
  <c r="AD33" i="11"/>
  <c r="AD32" i="11"/>
  <c r="AD31" i="11"/>
  <c r="AD30" i="11"/>
  <c r="AD29" i="11"/>
  <c r="AD28" i="11"/>
  <c r="AD25" i="11"/>
  <c r="AD24" i="11"/>
  <c r="AD20" i="11"/>
  <c r="AD19" i="11"/>
  <c r="AD18" i="11"/>
  <c r="AD17" i="11"/>
  <c r="AD16" i="11"/>
  <c r="AD15" i="11"/>
  <c r="AD14" i="11"/>
  <c r="AA38" i="11" l="1"/>
  <c r="Q1" i="11"/>
  <c r="U3" i="11"/>
  <c r="Q3" i="11"/>
  <c r="P14" i="8" l="1"/>
  <c r="Y26" i="8" l="1"/>
  <c r="Q58" i="8" l="1"/>
  <c r="Y22" i="8" l="1"/>
  <c r="Q37" i="8" s="1"/>
  <c r="Q38" i="8" s="1"/>
  <c r="Y11" i="8"/>
  <c r="Y12" i="8" s="1"/>
  <c r="W21" i="11" l="1"/>
  <c r="O21" i="11"/>
  <c r="I21" i="11"/>
  <c r="AD21" i="11" l="1"/>
  <c r="N38" i="11" s="1"/>
  <c r="AD38" i="11" s="1"/>
  <c r="Q25" i="8" l="1"/>
  <c r="Q26" i="8" s="1"/>
  <c r="Y15" i="8"/>
  <c r="Y16" i="8" s="1"/>
  <c r="Y17" i="8" s="1"/>
  <c r="Y18" i="8" s="1"/>
  <c r="Q34" i="8" s="1"/>
  <c r="Y25" i="8" l="1"/>
  <c r="Q27" i="8" l="1"/>
  <c r="Y27" i="8" s="1"/>
  <c r="Y28" i="8" s="1"/>
  <c r="Y30" i="8" s="1"/>
  <c r="Y29" i="8" l="1"/>
  <c r="Y31" i="8" s="1"/>
  <c r="Q41" i="8" s="1"/>
  <c r="Q55" i="8" s="1"/>
</calcChain>
</file>

<file path=xl/sharedStrings.xml><?xml version="1.0" encoding="utf-8"?>
<sst xmlns="http://schemas.openxmlformats.org/spreadsheetml/2006/main" count="278" uniqueCount="224">
  <si>
    <t>円</t>
    <rPh sb="0" eb="1">
      <t>エン</t>
    </rPh>
    <phoneticPr fontId="2"/>
  </si>
  <si>
    <t>ウエイト</t>
    <phoneticPr fontId="5"/>
  </si>
  <si>
    <t>ポイント</t>
    <phoneticPr fontId="5"/>
  </si>
  <si>
    <t>Ⅰ</t>
    <phoneticPr fontId="5"/>
  </si>
  <si>
    <t>Ⅱ</t>
    <phoneticPr fontId="5"/>
  </si>
  <si>
    <t>Ⅲ</t>
    <phoneticPr fontId="5"/>
  </si>
  <si>
    <t>ポイント数</t>
    <rPh sb="4" eb="5">
      <t>スウ</t>
    </rPh>
    <phoneticPr fontId="5"/>
  </si>
  <si>
    <t xml:space="preserve">  </t>
  </si>
  <si>
    <t>D</t>
    <phoneticPr fontId="5"/>
  </si>
  <si>
    <t>生検回数</t>
    <phoneticPr fontId="5"/>
  </si>
  <si>
    <t>要素</t>
    <rPh sb="0" eb="2">
      <t>ヨウソ</t>
    </rPh>
    <phoneticPr fontId="5"/>
  </si>
  <si>
    <t>被験者の選出
（適格＋除外基準数）</t>
    <phoneticPr fontId="5"/>
  </si>
  <si>
    <t>侵襲的機能検査及び
画像診断回数</t>
    <phoneticPr fontId="5"/>
  </si>
  <si>
    <t>特殊検査のための
検体採取回数</t>
    <phoneticPr fontId="5"/>
  </si>
  <si>
    <t>（ウエイト×</t>
    <phoneticPr fontId="5"/>
  </si>
  <si>
    <t>）</t>
    <phoneticPr fontId="2"/>
  </si>
  <si>
    <t>回)</t>
    <phoneticPr fontId="2"/>
  </si>
  <si>
    <t>×回数(</t>
    <phoneticPr fontId="2"/>
  </si>
  <si>
    <t>整理番号</t>
    <rPh sb="0" eb="2">
      <t>セイリ</t>
    </rPh>
    <rPh sb="2" eb="4">
      <t>バンゴウ</t>
    </rPh>
    <phoneticPr fontId="2"/>
  </si>
  <si>
    <t>実施計画書番号</t>
    <phoneticPr fontId="2"/>
  </si>
  <si>
    <t>×</t>
    <phoneticPr fontId="2"/>
  </si>
  <si>
    <t>軽症</t>
    <phoneticPr fontId="2"/>
  </si>
  <si>
    <t>中等度</t>
    <phoneticPr fontId="2"/>
  </si>
  <si>
    <t>重症・重篤</t>
    <phoneticPr fontId="5"/>
  </si>
  <si>
    <t>外来</t>
    <phoneticPr fontId="2"/>
  </si>
  <si>
    <t>入院</t>
    <phoneticPr fontId="2"/>
  </si>
  <si>
    <t>他の適応に
国内で承認</t>
    <phoneticPr fontId="2"/>
  </si>
  <si>
    <t>同一適応に
欧米で承認</t>
    <phoneticPr fontId="2"/>
  </si>
  <si>
    <t>未承認</t>
    <phoneticPr fontId="2"/>
  </si>
  <si>
    <t>成人</t>
    <phoneticPr fontId="2"/>
  </si>
  <si>
    <t>乳児、新生児</t>
    <phoneticPr fontId="2"/>
  </si>
  <si>
    <t>１９以下</t>
    <phoneticPr fontId="2"/>
  </si>
  <si>
    <t>２０～２９</t>
    <phoneticPr fontId="2"/>
  </si>
  <si>
    <t>３０以上</t>
    <phoneticPr fontId="2"/>
  </si>
  <si>
    <t>４以下</t>
    <phoneticPr fontId="2"/>
  </si>
  <si>
    <t>５～９</t>
    <phoneticPr fontId="2"/>
  </si>
  <si>
    <t>４９以下</t>
    <phoneticPr fontId="5"/>
  </si>
  <si>
    <t>５０～９９</t>
    <phoneticPr fontId="2"/>
  </si>
  <si>
    <t>１００以上</t>
    <phoneticPr fontId="2"/>
  </si>
  <si>
    <t>合計ポイント数</t>
    <phoneticPr fontId="2"/>
  </si>
  <si>
    <t>研究課題名</t>
    <phoneticPr fontId="2"/>
  </si>
  <si>
    <t>対象疾患の重症度</t>
    <phoneticPr fontId="2"/>
  </si>
  <si>
    <t>入院・外来の別</t>
    <phoneticPr fontId="2"/>
  </si>
  <si>
    <t>国際共同試験</t>
    <rPh sb="0" eb="2">
      <t>コクサイ</t>
    </rPh>
    <rPh sb="2" eb="4">
      <t>キョウドウ</t>
    </rPh>
    <rPh sb="4" eb="6">
      <t>シケン</t>
    </rPh>
    <phoneticPr fontId="5"/>
  </si>
  <si>
    <t>依頼者が
国外に所在</t>
    <rPh sb="0" eb="3">
      <t>イライシャ</t>
    </rPh>
    <rPh sb="5" eb="7">
      <t>コクガイ</t>
    </rPh>
    <rPh sb="8" eb="10">
      <t>ショザイ</t>
    </rPh>
    <phoneticPr fontId="2"/>
  </si>
  <si>
    <t>国際共同試験</t>
    <rPh sb="0" eb="4">
      <t>コクサイキョウドウ</t>
    </rPh>
    <rPh sb="4" eb="6">
      <t>シケン</t>
    </rPh>
    <phoneticPr fontId="2"/>
  </si>
  <si>
    <t>区分</t>
    <rPh sb="0" eb="2">
      <t>クブン</t>
    </rPh>
    <phoneticPr fontId="2"/>
  </si>
  <si>
    <t>個々の治験について、要素ごとに該当するポイントを求め、そのポイントを合計したものをその治験のポイント数とする。</t>
    <phoneticPr fontId="2"/>
  </si>
  <si>
    <t>対象疾患の想定患者数</t>
    <rPh sb="5" eb="7">
      <t>ソウテイ</t>
    </rPh>
    <rPh sb="7" eb="10">
      <t>カンジャスウ</t>
    </rPh>
    <phoneticPr fontId="2"/>
  </si>
  <si>
    <t>国内に5万人以下</t>
    <rPh sb="0" eb="2">
      <t>コクナイ</t>
    </rPh>
    <rPh sb="4" eb="6">
      <t>マンニン</t>
    </rPh>
    <rPh sb="6" eb="8">
      <t>イカ</t>
    </rPh>
    <phoneticPr fontId="2"/>
  </si>
  <si>
    <t>臨床症状観察項目数</t>
    <phoneticPr fontId="2"/>
  </si>
  <si>
    <t>１０以上</t>
    <rPh sb="2" eb="4">
      <t>イジョウ</t>
    </rPh>
    <phoneticPr fontId="2"/>
  </si>
  <si>
    <t>一般的検査＋
非侵襲的機能検査及び
画像診断項目数</t>
    <rPh sb="24" eb="25">
      <t>スウ</t>
    </rPh>
    <phoneticPr fontId="5"/>
  </si>
  <si>
    <t>経過観察回数
(Visit回数)</t>
    <rPh sb="13" eb="15">
      <t>カイスウ</t>
    </rPh>
    <phoneticPr fontId="5"/>
  </si>
  <si>
    <t>１０～１２※</t>
    <phoneticPr fontId="2"/>
  </si>
  <si>
    <t>目標とする被験者数</t>
    <rPh sb="0" eb="2">
      <t>モクヒョウ</t>
    </rPh>
    <rPh sb="5" eb="8">
      <t>ヒケンシャ</t>
    </rPh>
    <rPh sb="8" eb="9">
      <t>スウ</t>
    </rPh>
    <phoneticPr fontId="2"/>
  </si>
  <si>
    <t>内訳</t>
    <rPh sb="0" eb="2">
      <t>ウチワケ</t>
    </rPh>
    <phoneticPr fontId="2"/>
  </si>
  <si>
    <t>契約単位</t>
    <rPh sb="0" eb="2">
      <t>ケイヤク</t>
    </rPh>
    <rPh sb="2" eb="4">
      <t>タンイ</t>
    </rPh>
    <phoneticPr fontId="2"/>
  </si>
  <si>
    <t>（１）事前準備費</t>
    <rPh sb="3" eb="5">
      <t>ジゼン</t>
    </rPh>
    <rPh sb="5" eb="7">
      <t>ジュンビ</t>
    </rPh>
    <rPh sb="7" eb="8">
      <t>ヒ</t>
    </rPh>
    <phoneticPr fontId="2"/>
  </si>
  <si>
    <t>（ア）契約単位合計　　　（研究経費Ⅰ＋直接経費Ⅰ＋間接経費Ⅰ）</t>
    <rPh sb="3" eb="5">
      <t>ケイヤク</t>
    </rPh>
    <rPh sb="5" eb="7">
      <t>タンイ</t>
    </rPh>
    <rPh sb="7" eb="9">
      <t>ゴウケイ</t>
    </rPh>
    <rPh sb="13" eb="15">
      <t>ケンキュウ</t>
    </rPh>
    <rPh sb="15" eb="17">
      <t>ケイヒ</t>
    </rPh>
    <rPh sb="19" eb="21">
      <t>チョクセツ</t>
    </rPh>
    <rPh sb="21" eb="23">
      <t>ケイヒ</t>
    </rPh>
    <rPh sb="25" eb="27">
      <t>カンセツ</t>
    </rPh>
    <rPh sb="27" eb="29">
      <t>ケイヒ</t>
    </rPh>
    <phoneticPr fontId="2"/>
  </si>
  <si>
    <t>予定症例数×１０，０００円</t>
    <rPh sb="0" eb="2">
      <t>ヨテイ</t>
    </rPh>
    <rPh sb="2" eb="4">
      <t>ショウレイ</t>
    </rPh>
    <rPh sb="4" eb="5">
      <t>スウ</t>
    </rPh>
    <rPh sb="12" eb="13">
      <t>エン</t>
    </rPh>
    <phoneticPr fontId="2"/>
  </si>
  <si>
    <t>摘要</t>
    <rPh sb="0" eb="2">
      <t>テキヨウ</t>
    </rPh>
    <phoneticPr fontId="2"/>
  </si>
  <si>
    <t>金額（税別）</t>
    <rPh sb="0" eb="2">
      <t>キンガク</t>
    </rPh>
    <rPh sb="3" eb="5">
      <t>ゼイベツ</t>
    </rPh>
    <phoneticPr fontId="2"/>
  </si>
  <si>
    <t>（ア）</t>
    <phoneticPr fontId="2"/>
  </si>
  <si>
    <t>運営単位</t>
    <rPh sb="0" eb="2">
      <t>ウンエイ</t>
    </rPh>
    <rPh sb="2" eb="4">
      <t>タンイ</t>
    </rPh>
    <phoneticPr fontId="2"/>
  </si>
  <si>
    <t>（イ）運営単位合計</t>
    <rPh sb="3" eb="5">
      <t>ウンエイ</t>
    </rPh>
    <rPh sb="5" eb="7">
      <t>タンイ</t>
    </rPh>
    <rPh sb="7" eb="9">
      <t>ゴウケイ</t>
    </rPh>
    <phoneticPr fontId="2"/>
  </si>
  <si>
    <t>（イ）</t>
    <phoneticPr fontId="2"/>
  </si>
  <si>
    <t>症例単位</t>
    <rPh sb="0" eb="2">
      <t>ショウレイ</t>
    </rPh>
    <rPh sb="2" eb="4">
      <t>タンイ</t>
    </rPh>
    <phoneticPr fontId="2"/>
  </si>
  <si>
    <t>（ウ）症例単位合計　　（研究経費Ⅱ＋直接経費Ⅱ＋間接経費Ⅱ）</t>
    <rPh sb="3" eb="5">
      <t>ショウレイ</t>
    </rPh>
    <rPh sb="5" eb="7">
      <t>タンイ</t>
    </rPh>
    <rPh sb="7" eb="9">
      <t>ゴウケイ</t>
    </rPh>
    <rPh sb="12" eb="14">
      <t>ケンキュウ</t>
    </rPh>
    <rPh sb="14" eb="16">
      <t>ケイヒ</t>
    </rPh>
    <rPh sb="18" eb="20">
      <t>チョクセツ</t>
    </rPh>
    <rPh sb="20" eb="22">
      <t>ケイヒ</t>
    </rPh>
    <rPh sb="24" eb="26">
      <t>カンセツ</t>
    </rPh>
    <rPh sb="26" eb="28">
      <t>ケイヒ</t>
    </rPh>
    <phoneticPr fontId="2"/>
  </si>
  <si>
    <t>（ウ）</t>
    <phoneticPr fontId="2"/>
  </si>
  <si>
    <t>１　契約時納入金額（契約時にかかる経費）</t>
    <rPh sb="2" eb="4">
      <t>ケイヤク</t>
    </rPh>
    <rPh sb="4" eb="5">
      <t>ジ</t>
    </rPh>
    <rPh sb="5" eb="7">
      <t>ノウニュウ</t>
    </rPh>
    <rPh sb="7" eb="9">
      <t>キンガク</t>
    </rPh>
    <rPh sb="10" eb="12">
      <t>ケイヤク</t>
    </rPh>
    <rPh sb="12" eb="13">
      <t>ジ</t>
    </rPh>
    <rPh sb="17" eb="19">
      <t>ケイヒ</t>
    </rPh>
    <phoneticPr fontId="2"/>
  </si>
  <si>
    <t>（ア）契約単位合計</t>
    <rPh sb="3" eb="5">
      <t>ケイヤク</t>
    </rPh>
    <rPh sb="5" eb="7">
      <t>タンイ</t>
    </rPh>
    <rPh sb="7" eb="9">
      <t>ゴウケイ</t>
    </rPh>
    <phoneticPr fontId="2"/>
  </si>
  <si>
    <t>２　運営時納入金額（治験事務局の運営等にかかる経費）</t>
    <rPh sb="2" eb="4">
      <t>ウンエイ</t>
    </rPh>
    <rPh sb="4" eb="5">
      <t>ジ</t>
    </rPh>
    <rPh sb="5" eb="7">
      <t>ノウニュウ</t>
    </rPh>
    <rPh sb="7" eb="9">
      <t>キンガク</t>
    </rPh>
    <rPh sb="10" eb="12">
      <t>チケン</t>
    </rPh>
    <rPh sb="12" eb="15">
      <t>ジムキョク</t>
    </rPh>
    <rPh sb="16" eb="18">
      <t>ウンエイ</t>
    </rPh>
    <rPh sb="18" eb="19">
      <t>トウ</t>
    </rPh>
    <rPh sb="23" eb="25">
      <t>ケイヒ</t>
    </rPh>
    <phoneticPr fontId="2"/>
  </si>
  <si>
    <t>（イ）運営単位合計（１ヶ月当たり）</t>
    <rPh sb="3" eb="5">
      <t>ウンエイ</t>
    </rPh>
    <rPh sb="5" eb="7">
      <t>タンイ</t>
    </rPh>
    <rPh sb="7" eb="9">
      <t>ゴウケイ</t>
    </rPh>
    <rPh sb="12" eb="13">
      <t>ゲツ</t>
    </rPh>
    <rPh sb="13" eb="14">
      <t>ア</t>
    </rPh>
    <phoneticPr fontId="2"/>
  </si>
  <si>
    <t>３　実施時金額（症例数にかかる経費／１症例当たり）</t>
    <rPh sb="2" eb="4">
      <t>ジッシ</t>
    </rPh>
    <rPh sb="4" eb="5">
      <t>ジ</t>
    </rPh>
    <rPh sb="5" eb="7">
      <t>キンガク</t>
    </rPh>
    <rPh sb="8" eb="10">
      <t>ショウレイ</t>
    </rPh>
    <rPh sb="10" eb="11">
      <t>スウ</t>
    </rPh>
    <rPh sb="15" eb="17">
      <t>ケイヒ</t>
    </rPh>
    <rPh sb="19" eb="21">
      <t>ショウレイ</t>
    </rPh>
    <rPh sb="21" eb="22">
      <t>ア</t>
    </rPh>
    <phoneticPr fontId="2"/>
  </si>
  <si>
    <t>（ウ）症例単位合計</t>
    <rPh sb="3" eb="5">
      <t>ショウレイ</t>
    </rPh>
    <rPh sb="5" eb="7">
      <t>タンイ</t>
    </rPh>
    <rPh sb="7" eb="9">
      <t>ゴウケイ</t>
    </rPh>
    <phoneticPr fontId="2"/>
  </si>
  <si>
    <t>４　被験者負担軽減費（治験参加に伴う被験者の負担を軽減する為の費用／１来院当たり）</t>
    <rPh sb="2" eb="5">
      <t>ヒケンシャ</t>
    </rPh>
    <rPh sb="5" eb="7">
      <t>フタン</t>
    </rPh>
    <rPh sb="7" eb="9">
      <t>ケイゲン</t>
    </rPh>
    <rPh sb="9" eb="10">
      <t>ヒ</t>
    </rPh>
    <rPh sb="11" eb="13">
      <t>チケン</t>
    </rPh>
    <rPh sb="13" eb="15">
      <t>サンカ</t>
    </rPh>
    <rPh sb="16" eb="17">
      <t>トモナ</t>
    </rPh>
    <rPh sb="18" eb="21">
      <t>ヒケンシャ</t>
    </rPh>
    <rPh sb="22" eb="24">
      <t>フタン</t>
    </rPh>
    <rPh sb="25" eb="27">
      <t>ケイゲン</t>
    </rPh>
    <rPh sb="29" eb="30">
      <t>タメ</t>
    </rPh>
    <rPh sb="31" eb="33">
      <t>ヒヨウ</t>
    </rPh>
    <rPh sb="35" eb="37">
      <t>ライイン</t>
    </rPh>
    <rPh sb="37" eb="38">
      <t>ア</t>
    </rPh>
    <phoneticPr fontId="2"/>
  </si>
  <si>
    <t>・実施時金額（入院は入退院を１来院とする）</t>
    <rPh sb="1" eb="3">
      <t>ジッシ</t>
    </rPh>
    <rPh sb="3" eb="4">
      <t>ジ</t>
    </rPh>
    <rPh sb="4" eb="6">
      <t>キンガク</t>
    </rPh>
    <rPh sb="7" eb="9">
      <t>ニュウイン</t>
    </rPh>
    <rPh sb="10" eb="13">
      <t>ニュウタイイン</t>
    </rPh>
    <rPh sb="15" eb="17">
      <t>ライイン</t>
    </rPh>
    <phoneticPr fontId="2"/>
  </si>
  <si>
    <t>５　脱落時金額（症例脱落にかかる経費／１症例当たり）</t>
    <rPh sb="2" eb="4">
      <t>ダツラク</t>
    </rPh>
    <rPh sb="4" eb="5">
      <t>ジ</t>
    </rPh>
    <rPh sb="5" eb="7">
      <t>キンガク</t>
    </rPh>
    <rPh sb="8" eb="10">
      <t>ショウレイ</t>
    </rPh>
    <rPh sb="10" eb="12">
      <t>ダツラク</t>
    </rPh>
    <rPh sb="16" eb="18">
      <t>ケイヒ</t>
    </rPh>
    <rPh sb="20" eb="22">
      <t>ショウレイ</t>
    </rPh>
    <rPh sb="22" eb="23">
      <t>ア</t>
    </rPh>
    <phoneticPr fontId="2"/>
  </si>
  <si>
    <t>６　監査対応費（依頼者の監査にかかる経費／１回当たり）</t>
    <rPh sb="2" eb="4">
      <t>カンサ</t>
    </rPh>
    <rPh sb="4" eb="6">
      <t>タイオウ</t>
    </rPh>
    <rPh sb="6" eb="7">
      <t>ヒ</t>
    </rPh>
    <rPh sb="8" eb="11">
      <t>イライシャ</t>
    </rPh>
    <rPh sb="12" eb="14">
      <t>カンサ</t>
    </rPh>
    <rPh sb="18" eb="20">
      <t>ケイヒ</t>
    </rPh>
    <rPh sb="22" eb="23">
      <t>カイ</t>
    </rPh>
    <rPh sb="23" eb="24">
      <t>ア</t>
    </rPh>
    <phoneticPr fontId="2"/>
  </si>
  <si>
    <t>・実施時金額</t>
    <rPh sb="1" eb="3">
      <t>ジッシ</t>
    </rPh>
    <rPh sb="3" eb="4">
      <t>ジ</t>
    </rPh>
    <rPh sb="4" eb="6">
      <t>キンガク</t>
    </rPh>
    <phoneticPr fontId="2"/>
  </si>
  <si>
    <t>７　ＧＣＰ適合性調査対応費（当局の査察にかかる経費／１回当たり）</t>
    <rPh sb="5" eb="8">
      <t>テキゴウセイ</t>
    </rPh>
    <rPh sb="8" eb="10">
      <t>チョウサ</t>
    </rPh>
    <rPh sb="10" eb="12">
      <t>タイオウ</t>
    </rPh>
    <rPh sb="12" eb="13">
      <t>ヒ</t>
    </rPh>
    <rPh sb="14" eb="16">
      <t>トウキョク</t>
    </rPh>
    <rPh sb="17" eb="19">
      <t>ササツ</t>
    </rPh>
    <rPh sb="23" eb="25">
      <t>ケイヒ</t>
    </rPh>
    <rPh sb="27" eb="28">
      <t>カイ</t>
    </rPh>
    <rPh sb="28" eb="29">
      <t>ア</t>
    </rPh>
    <phoneticPr fontId="2"/>
  </si>
  <si>
    <t>＝</t>
    <phoneticPr fontId="2"/>
  </si>
  <si>
    <t>円（消費税別）</t>
    <rPh sb="0" eb="1">
      <t>エン</t>
    </rPh>
    <rPh sb="2" eb="5">
      <t>ショウヒゼイ</t>
    </rPh>
    <rPh sb="5" eb="6">
      <t>ベツ</t>
    </rPh>
    <phoneticPr fontId="2"/>
  </si>
  <si>
    <t>臨床試験審査委員会に必要な費用</t>
    <rPh sb="0" eb="2">
      <t>リンショウ</t>
    </rPh>
    <rPh sb="2" eb="4">
      <t>シケン</t>
    </rPh>
    <rPh sb="4" eb="6">
      <t>シンサ</t>
    </rPh>
    <rPh sb="6" eb="9">
      <t>イインカイ</t>
    </rPh>
    <rPh sb="10" eb="12">
      <t>ヒツヨウ</t>
    </rPh>
    <rPh sb="13" eb="15">
      <t>ヒヨウ</t>
    </rPh>
    <phoneticPr fontId="2"/>
  </si>
  <si>
    <t>（研究経費ポイント表は別紙）</t>
    <phoneticPr fontId="2"/>
  </si>
  <si>
    <t>円（非課税）</t>
    <rPh sb="0" eb="1">
      <t>エン</t>
    </rPh>
    <rPh sb="2" eb="5">
      <t>ヒカゼイ</t>
    </rPh>
    <phoneticPr fontId="2"/>
  </si>
  <si>
    <t>4週に1回以上</t>
    <rPh sb="1" eb="2">
      <t>シュウ</t>
    </rPh>
    <rPh sb="4" eb="5">
      <t>カイ</t>
    </rPh>
    <rPh sb="6" eb="7">
      <t>ウエ</t>
    </rPh>
    <phoneticPr fontId="2"/>
  </si>
  <si>
    <t>2週に1回以上</t>
    <rPh sb="1" eb="2">
      <t>シュウ</t>
    </rPh>
    <rPh sb="4" eb="5">
      <t>カイ</t>
    </rPh>
    <rPh sb="5" eb="7">
      <t>イジョウ</t>
    </rPh>
    <phoneticPr fontId="2"/>
  </si>
  <si>
    <t>1週に1回以上</t>
    <rPh sb="1" eb="2">
      <t>シュウ</t>
    </rPh>
    <rPh sb="4" eb="5">
      <t>カイ</t>
    </rPh>
    <rPh sb="5" eb="7">
      <t>イジョウ</t>
    </rPh>
    <phoneticPr fontId="2"/>
  </si>
  <si>
    <t>経過観察頻度
(最大Visit頻度)</t>
    <rPh sb="4" eb="6">
      <t>ヒンド</t>
    </rPh>
    <rPh sb="8" eb="10">
      <t>サイダイ</t>
    </rPh>
    <rPh sb="15" eb="17">
      <t>ヒンド</t>
    </rPh>
    <phoneticPr fontId="5"/>
  </si>
  <si>
    <t>あり</t>
    <phoneticPr fontId="2"/>
  </si>
  <si>
    <t>例</t>
    <phoneticPr fontId="2"/>
  </si>
  <si>
    <t>試験期間</t>
    <rPh sb="0" eb="2">
      <t>シケン</t>
    </rPh>
    <rPh sb="2" eb="4">
      <t>キカン</t>
    </rPh>
    <phoneticPr fontId="2"/>
  </si>
  <si>
    <t>ヶ月</t>
    <rPh sb="1" eb="2">
      <t>ゲツ</t>
    </rPh>
    <phoneticPr fontId="2"/>
  </si>
  <si>
    <t>SMOに委託する</t>
    <rPh sb="4" eb="6">
      <t>イタク</t>
    </rPh>
    <phoneticPr fontId="2"/>
  </si>
  <si>
    <t>（２）スクリーニング経費</t>
    <rPh sb="10" eb="12">
      <t>ケイヒ</t>
    </rPh>
    <phoneticPr fontId="2"/>
  </si>
  <si>
    <t>研究経費　Ⅰ　　小計　（１）＋（２）</t>
    <rPh sb="0" eb="2">
      <t>ケンキュウ</t>
    </rPh>
    <rPh sb="2" eb="4">
      <t>ケイヒ</t>
    </rPh>
    <rPh sb="8" eb="10">
      <t>ショウケイ</t>
    </rPh>
    <phoneticPr fontId="2"/>
  </si>
  <si>
    <t>（３）審査費用</t>
    <rPh sb="3" eb="5">
      <t>シンサ</t>
    </rPh>
    <rPh sb="5" eb="7">
      <t>ヒヨウ</t>
    </rPh>
    <phoneticPr fontId="2"/>
  </si>
  <si>
    <t>（５）管理費</t>
    <rPh sb="3" eb="5">
      <t>カンリ</t>
    </rPh>
    <phoneticPr fontId="2"/>
  </si>
  <si>
    <t>｛（１）＋（２）＋（３）＋（４）｝×１０％</t>
    <phoneticPr fontId="2"/>
  </si>
  <si>
    <t>直接経費　Ⅰ　　小計　（３）＋（４）＋（５）</t>
    <rPh sb="0" eb="2">
      <t>チョクセツ</t>
    </rPh>
    <rPh sb="2" eb="4">
      <t>ケイヒ</t>
    </rPh>
    <rPh sb="8" eb="10">
      <t>ショウケイ</t>
    </rPh>
    <phoneticPr fontId="2"/>
  </si>
  <si>
    <t>間接経費　Ⅰ　　｛（１）＋（２）＋（３）＋（４）＋（５）｝×３０％</t>
    <rPh sb="0" eb="2">
      <t>カンセツ</t>
    </rPh>
    <rPh sb="2" eb="4">
      <t>ケイヒ</t>
    </rPh>
    <phoneticPr fontId="2"/>
  </si>
  <si>
    <t>（７）研究経費　Ⅱ</t>
    <rPh sb="3" eb="5">
      <t>ケンキュウ</t>
    </rPh>
    <rPh sb="5" eb="7">
      <t>ケイヒ</t>
    </rPh>
    <phoneticPr fontId="2"/>
  </si>
  <si>
    <t>（１０）管理費</t>
    <rPh sb="4" eb="7">
      <t>カンリヒ</t>
    </rPh>
    <phoneticPr fontId="2"/>
  </si>
  <si>
    <t>間接経費　Ⅱ　　｛（７）＋（８）＋（９）＋（１０）｝×３０％</t>
    <rPh sb="0" eb="2">
      <t>カンセツ</t>
    </rPh>
    <rPh sb="2" eb="4">
      <t>ケイヒ</t>
    </rPh>
    <phoneticPr fontId="2"/>
  </si>
  <si>
    <t>８　契約額合計［ア＋（イ×試験期間）＋（ウ×症例数）］</t>
    <rPh sb="2" eb="4">
      <t>ケイヤク</t>
    </rPh>
    <rPh sb="4" eb="5">
      <t>ガク</t>
    </rPh>
    <rPh sb="5" eb="7">
      <t>ゴウケイ</t>
    </rPh>
    <rPh sb="13" eb="15">
      <t>シケン</t>
    </rPh>
    <rPh sb="15" eb="17">
      <t>キカン</t>
    </rPh>
    <rPh sb="22" eb="24">
      <t>ショウレイ</t>
    </rPh>
    <rPh sb="24" eb="25">
      <t>スウ</t>
    </rPh>
    <phoneticPr fontId="2"/>
  </si>
  <si>
    <t>院内CRCを
使用する</t>
    <rPh sb="0" eb="2">
      <t>インナイ</t>
    </rPh>
    <rPh sb="7" eb="9">
      <t>シヨウ</t>
    </rPh>
    <phoneticPr fontId="2"/>
  </si>
  <si>
    <t>　　 運営単位合計（試験期間全体）</t>
    <rPh sb="3" eb="5">
      <t>ウンエイ</t>
    </rPh>
    <rPh sb="5" eb="7">
      <t>タンイ</t>
    </rPh>
    <rPh sb="7" eb="9">
      <t>ゴウケイ</t>
    </rPh>
    <rPh sb="10" eb="12">
      <t>シケン</t>
    </rPh>
    <rPh sb="12" eb="14">
      <t>キカン</t>
    </rPh>
    <rPh sb="14" eb="16">
      <t>ゼンタイ</t>
    </rPh>
    <phoneticPr fontId="2"/>
  </si>
  <si>
    <t>加算するポイント</t>
    <rPh sb="0" eb="2">
      <t>カサン</t>
    </rPh>
    <phoneticPr fontId="2"/>
  </si>
  <si>
    <t>回</t>
    <rPh sb="0" eb="1">
      <t>カイ</t>
    </rPh>
    <phoneticPr fontId="2"/>
  </si>
  <si>
    <t>※13回以上は、 3回ごとに
3ポイントを加算</t>
    <phoneticPr fontId="2"/>
  </si>
  <si>
    <t>治験期間内に入院が必須の場合、入院にカウントすること。なお、通常は外来で実施可能な試験であるが入院でも実施可能な場合は、入院にカウントしないこととする。</t>
    <rPh sb="0" eb="2">
      <t>チケン</t>
    </rPh>
    <rPh sb="2" eb="4">
      <t>キカン</t>
    </rPh>
    <rPh sb="4" eb="5">
      <t>ナイ</t>
    </rPh>
    <rPh sb="6" eb="8">
      <t>ニュウイン</t>
    </rPh>
    <rPh sb="9" eb="11">
      <t>ヒッス</t>
    </rPh>
    <rPh sb="12" eb="14">
      <t>バアイ</t>
    </rPh>
    <rPh sb="15" eb="17">
      <t>ニュウイン</t>
    </rPh>
    <rPh sb="30" eb="32">
      <t>ツウジョウ</t>
    </rPh>
    <rPh sb="33" eb="35">
      <t>ガイライ</t>
    </rPh>
    <rPh sb="36" eb="38">
      <t>ジッシ</t>
    </rPh>
    <rPh sb="38" eb="40">
      <t>カノウ</t>
    </rPh>
    <rPh sb="41" eb="43">
      <t>シケン</t>
    </rPh>
    <rPh sb="47" eb="49">
      <t>ニュウイン</t>
    </rPh>
    <rPh sb="51" eb="53">
      <t>ジッシ</t>
    </rPh>
    <rPh sb="53" eb="55">
      <t>カノウ</t>
    </rPh>
    <rPh sb="56" eb="58">
      <t>バアイ</t>
    </rPh>
    <rPh sb="60" eb="62">
      <t>ニュウイン</t>
    </rPh>
    <phoneticPr fontId="2"/>
  </si>
  <si>
    <t>選択基準及び除外基準の項目数をカウントすること。なお、試験期間の異なるタイミングにそれぞれ基準が設定されている場合には、それらの総計とすること。</t>
    <rPh sb="0" eb="2">
      <t>センタク</t>
    </rPh>
    <rPh sb="2" eb="4">
      <t>キジュン</t>
    </rPh>
    <rPh sb="4" eb="5">
      <t>オヨ</t>
    </rPh>
    <rPh sb="6" eb="8">
      <t>ジョガイ</t>
    </rPh>
    <rPh sb="8" eb="10">
      <t>キジュン</t>
    </rPh>
    <rPh sb="11" eb="13">
      <t>コウモク</t>
    </rPh>
    <rPh sb="13" eb="14">
      <t>スウ</t>
    </rPh>
    <rPh sb="27" eb="29">
      <t>シケン</t>
    </rPh>
    <rPh sb="29" eb="31">
      <t>キカン</t>
    </rPh>
    <rPh sb="32" eb="33">
      <t>コト</t>
    </rPh>
    <rPh sb="45" eb="47">
      <t>キジュン</t>
    </rPh>
    <rPh sb="48" eb="50">
      <t>セッテイ</t>
    </rPh>
    <rPh sb="55" eb="57">
      <t>バアイ</t>
    </rPh>
    <rPh sb="64" eb="66">
      <t>ソウケイ</t>
    </rPh>
    <phoneticPr fontId="2"/>
  </si>
  <si>
    <t>規定されるVisit数を算定すること。なお、連続する入院で複数のタイミングに検査・画像診断などが予定される場合には、可能な限り分割して算定すること。また、Visit数が固定されていない場合には、想定される平均的なVisit数をカウントすることとするが、実際のVisit数が想定を著しく超える場合には、試験終了時までに追加算定すること。</t>
    <rPh sb="0" eb="2">
      <t>キテイ</t>
    </rPh>
    <rPh sb="10" eb="11">
      <t>スウ</t>
    </rPh>
    <rPh sb="12" eb="14">
      <t>サンテイ</t>
    </rPh>
    <rPh sb="22" eb="24">
      <t>レンゾク</t>
    </rPh>
    <rPh sb="26" eb="28">
      <t>ニュウイン</t>
    </rPh>
    <rPh sb="29" eb="31">
      <t>フクスウ</t>
    </rPh>
    <rPh sb="38" eb="40">
      <t>ケンサ</t>
    </rPh>
    <rPh sb="41" eb="43">
      <t>ガゾウ</t>
    </rPh>
    <rPh sb="43" eb="45">
      <t>シンダン</t>
    </rPh>
    <rPh sb="48" eb="50">
      <t>ヨテイ</t>
    </rPh>
    <rPh sb="53" eb="55">
      <t>バアイ</t>
    </rPh>
    <rPh sb="58" eb="60">
      <t>カノウ</t>
    </rPh>
    <rPh sb="61" eb="62">
      <t>カギ</t>
    </rPh>
    <rPh sb="63" eb="65">
      <t>ブンカツ</t>
    </rPh>
    <rPh sb="67" eb="69">
      <t>サンテイ</t>
    </rPh>
    <rPh sb="84" eb="86">
      <t>コテイ</t>
    </rPh>
    <rPh sb="92" eb="94">
      <t>バアイ</t>
    </rPh>
    <rPh sb="97" eb="99">
      <t>ソウテイ</t>
    </rPh>
    <rPh sb="102" eb="105">
      <t>ヘイキンテキ</t>
    </rPh>
    <rPh sb="111" eb="112">
      <t>スウ</t>
    </rPh>
    <rPh sb="126" eb="128">
      <t>ジッサイ</t>
    </rPh>
    <rPh sb="134" eb="135">
      <t>スウ</t>
    </rPh>
    <rPh sb="136" eb="138">
      <t>ソウテイ</t>
    </rPh>
    <rPh sb="139" eb="140">
      <t>イチジル</t>
    </rPh>
    <rPh sb="142" eb="143">
      <t>コ</t>
    </rPh>
    <rPh sb="145" eb="147">
      <t>バアイ</t>
    </rPh>
    <rPh sb="150" eb="152">
      <t>シケン</t>
    </rPh>
    <rPh sb="152" eb="154">
      <t>シュウリョウ</t>
    </rPh>
    <rPh sb="154" eb="155">
      <t>ジ</t>
    </rPh>
    <rPh sb="158" eb="160">
      <t>ツイカ</t>
    </rPh>
    <rPh sb="160" eb="162">
      <t>サンテイ</t>
    </rPh>
    <phoneticPr fontId="2"/>
  </si>
  <si>
    <t>試験期間の時期によって来院頻度が変動する場合、最大の来院頻度を算定すること。</t>
    <rPh sb="0" eb="2">
      <t>シケン</t>
    </rPh>
    <rPh sb="2" eb="4">
      <t>キカン</t>
    </rPh>
    <rPh sb="5" eb="7">
      <t>ジキ</t>
    </rPh>
    <rPh sb="11" eb="13">
      <t>ライイン</t>
    </rPh>
    <rPh sb="13" eb="15">
      <t>ヒンド</t>
    </rPh>
    <rPh sb="16" eb="18">
      <t>ヘンドウ</t>
    </rPh>
    <rPh sb="20" eb="22">
      <t>バアイ</t>
    </rPh>
    <rPh sb="23" eb="25">
      <t>サイダイ</t>
    </rPh>
    <rPh sb="26" eb="28">
      <t>ライイン</t>
    </rPh>
    <rPh sb="28" eb="30">
      <t>ヒンド</t>
    </rPh>
    <rPh sb="31" eb="33">
      <t>サンテイ</t>
    </rPh>
    <phoneticPr fontId="2"/>
  </si>
  <si>
    <t>造影剤を用いる画像診断（単純Ｘ線、CT、MRIなど）及び内視鏡検査、神経伝達速度検査などの身体的・精神的な侵襲が伴う検査等の項目数を算定すること。</t>
    <rPh sb="0" eb="3">
      <t>ゾウエイザイ</t>
    </rPh>
    <rPh sb="4" eb="5">
      <t>モチ</t>
    </rPh>
    <rPh sb="7" eb="9">
      <t>ガゾウ</t>
    </rPh>
    <rPh sb="9" eb="11">
      <t>シンダン</t>
    </rPh>
    <rPh sb="26" eb="27">
      <t>オヨ</t>
    </rPh>
    <rPh sb="34" eb="36">
      <t>シンケイ</t>
    </rPh>
    <rPh sb="36" eb="38">
      <t>デンタツ</t>
    </rPh>
    <rPh sb="38" eb="40">
      <t>ソクド</t>
    </rPh>
    <rPh sb="40" eb="42">
      <t>ケンサ</t>
    </rPh>
    <rPh sb="45" eb="48">
      <t>シンタイテキ</t>
    </rPh>
    <rPh sb="49" eb="52">
      <t>セイシンテキ</t>
    </rPh>
    <rPh sb="53" eb="55">
      <t>シンシュウ</t>
    </rPh>
    <rPh sb="56" eb="57">
      <t>トモナ</t>
    </rPh>
    <rPh sb="58" eb="60">
      <t>ケンサ</t>
    </rPh>
    <rPh sb="60" eb="61">
      <t>トウ</t>
    </rPh>
    <phoneticPr fontId="2"/>
  </si>
  <si>
    <t>薬物血中濃度測定のための頻回な採血や畜尿が規定されている場合は、その回数を算定すること。</t>
    <rPh sb="0" eb="2">
      <t>ヤクブツ</t>
    </rPh>
    <rPh sb="2" eb="4">
      <t>ケッチュウ</t>
    </rPh>
    <rPh sb="4" eb="6">
      <t>ノウド</t>
    </rPh>
    <rPh sb="6" eb="8">
      <t>ソクテイ</t>
    </rPh>
    <rPh sb="12" eb="14">
      <t>ヒンカイ</t>
    </rPh>
    <rPh sb="15" eb="17">
      <t>サイケツ</t>
    </rPh>
    <rPh sb="18" eb="20">
      <t>チクニョウ</t>
    </rPh>
    <rPh sb="21" eb="23">
      <t>キテイ</t>
    </rPh>
    <rPh sb="28" eb="30">
      <t>バアイ</t>
    </rPh>
    <rPh sb="34" eb="36">
      <t>カイスウ</t>
    </rPh>
    <rPh sb="37" eb="39">
      <t>サンテイ</t>
    </rPh>
    <phoneticPr fontId="2"/>
  </si>
  <si>
    <t>画像提供</t>
    <rPh sb="0" eb="2">
      <t>ガゾウ</t>
    </rPh>
    <rPh sb="2" eb="4">
      <t>テイキョウ</t>
    </rPh>
    <phoneticPr fontId="2"/>
  </si>
  <si>
    <t>別途同意取得する
サブスタディ</t>
    <rPh sb="0" eb="2">
      <t>ベット</t>
    </rPh>
    <rPh sb="2" eb="4">
      <t>ドウイ</t>
    </rPh>
    <rPh sb="4" eb="6">
      <t>シュトク</t>
    </rPh>
    <phoneticPr fontId="2"/>
  </si>
  <si>
    <t>あり</t>
    <phoneticPr fontId="2"/>
  </si>
  <si>
    <t>CT画像やMRI画像などを依頼者に提供する場合に算定すること。</t>
    <rPh sb="2" eb="4">
      <t>ガゾウ</t>
    </rPh>
    <rPh sb="8" eb="10">
      <t>ガゾウ</t>
    </rPh>
    <rPh sb="13" eb="16">
      <t>イライシャ</t>
    </rPh>
    <rPh sb="17" eb="19">
      <t>テイキョウ</t>
    </rPh>
    <rPh sb="21" eb="23">
      <t>バアイ</t>
    </rPh>
    <rPh sb="24" eb="26">
      <t>サンテイ</t>
    </rPh>
    <phoneticPr fontId="2"/>
  </si>
  <si>
    <t>試験の実施とは別に被験者から同意取得する付随研究を予定している場合に算定すること。
なお、試験の実施に際し、当該付随研究の同意が不要（任意参加）な場合を含む。</t>
    <rPh sb="0" eb="2">
      <t>シケン</t>
    </rPh>
    <rPh sb="3" eb="5">
      <t>ジッシ</t>
    </rPh>
    <rPh sb="7" eb="8">
      <t>ベツ</t>
    </rPh>
    <rPh sb="9" eb="12">
      <t>ヒケンシャ</t>
    </rPh>
    <rPh sb="14" eb="16">
      <t>ドウイ</t>
    </rPh>
    <rPh sb="16" eb="18">
      <t>シュトク</t>
    </rPh>
    <rPh sb="20" eb="22">
      <t>フズイ</t>
    </rPh>
    <rPh sb="22" eb="24">
      <t>ケンキュウ</t>
    </rPh>
    <rPh sb="25" eb="27">
      <t>ヨテイ</t>
    </rPh>
    <rPh sb="31" eb="33">
      <t>バアイ</t>
    </rPh>
    <rPh sb="34" eb="36">
      <t>サンテイ</t>
    </rPh>
    <rPh sb="45" eb="47">
      <t>シケン</t>
    </rPh>
    <rPh sb="48" eb="50">
      <t>ジッシ</t>
    </rPh>
    <rPh sb="51" eb="52">
      <t>サイ</t>
    </rPh>
    <rPh sb="54" eb="56">
      <t>トウガイ</t>
    </rPh>
    <rPh sb="56" eb="58">
      <t>フズイ</t>
    </rPh>
    <rPh sb="58" eb="60">
      <t>ケンキュウ</t>
    </rPh>
    <rPh sb="61" eb="63">
      <t>ドウイ</t>
    </rPh>
    <rPh sb="64" eb="66">
      <t>フヨウ</t>
    </rPh>
    <rPh sb="67" eb="69">
      <t>ニンイ</t>
    </rPh>
    <rPh sb="69" eb="71">
      <t>サンカ</t>
    </rPh>
    <rPh sb="73" eb="75">
      <t>バアイ</t>
    </rPh>
    <rPh sb="76" eb="77">
      <t>フク</t>
    </rPh>
    <phoneticPr fontId="2"/>
  </si>
  <si>
    <t>本邦の単独で実施する試験であっても、依頼者が国外に所在する場合は、「依頼者が国外に所在」として算定すること。なお、ここで言う「依頼者」とは、いわゆるスポンサーを意味するため、治験国内管理人が設置されていても、「依頼者が国外に所在」として算定する。また、国内に現地法人があるグローバル企業が依頼者の場合も、「依頼者が国外に所在」として算定する。</t>
    <rPh sb="0" eb="2">
      <t>ホンポウ</t>
    </rPh>
    <rPh sb="3" eb="5">
      <t>タンドク</t>
    </rPh>
    <rPh sb="6" eb="8">
      <t>ジッシ</t>
    </rPh>
    <rPh sb="10" eb="12">
      <t>シケン</t>
    </rPh>
    <rPh sb="18" eb="21">
      <t>イライシャ</t>
    </rPh>
    <rPh sb="22" eb="24">
      <t>コクガイ</t>
    </rPh>
    <rPh sb="25" eb="27">
      <t>ショザイ</t>
    </rPh>
    <rPh sb="29" eb="31">
      <t>バアイ</t>
    </rPh>
    <rPh sb="34" eb="37">
      <t>イライシャ</t>
    </rPh>
    <rPh sb="38" eb="40">
      <t>コクガイ</t>
    </rPh>
    <rPh sb="41" eb="43">
      <t>ショザイ</t>
    </rPh>
    <rPh sb="60" eb="61">
      <t>イ</t>
    </rPh>
    <rPh sb="63" eb="66">
      <t>イライシャ</t>
    </rPh>
    <rPh sb="80" eb="82">
      <t>イミ</t>
    </rPh>
    <rPh sb="87" eb="89">
      <t>チケン</t>
    </rPh>
    <rPh sb="89" eb="91">
      <t>コクナイ</t>
    </rPh>
    <rPh sb="91" eb="94">
      <t>カンリニン</t>
    </rPh>
    <rPh sb="95" eb="97">
      <t>セッチ</t>
    </rPh>
    <rPh sb="126" eb="128">
      <t>コクナイ</t>
    </rPh>
    <rPh sb="129" eb="131">
      <t>ゲンチ</t>
    </rPh>
    <rPh sb="131" eb="133">
      <t>ホウジン</t>
    </rPh>
    <rPh sb="141" eb="143">
      <t>キギョウ</t>
    </rPh>
    <rPh sb="144" eb="147">
      <t>イライシャ</t>
    </rPh>
    <rPh sb="148" eb="150">
      <t>バアイ</t>
    </rPh>
    <phoneticPr fontId="2"/>
  </si>
  <si>
    <t>希少疾病に該当する場合算定すること。</t>
    <rPh sb="0" eb="2">
      <t>キショウ</t>
    </rPh>
    <rPh sb="2" eb="4">
      <t>シッペイ</t>
    </rPh>
    <rPh sb="5" eb="7">
      <t>ガイトウ</t>
    </rPh>
    <rPh sb="9" eb="11">
      <t>バアイ</t>
    </rPh>
    <rPh sb="11" eb="13">
      <t>サンテイ</t>
    </rPh>
    <phoneticPr fontId="2"/>
  </si>
  <si>
    <t>手術及び骨髄穿刺、動脈血採取などの侵襲性が高い方法による検体採取が規定されている場合には、その回数を算定すること。ただし、項目Qまたは項目Rと重複して算定しない。</t>
    <rPh sb="61" eb="63">
      <t>コウモク</t>
    </rPh>
    <rPh sb="67" eb="69">
      <t>コウモク</t>
    </rPh>
    <rPh sb="71" eb="73">
      <t>ジュウフク</t>
    </rPh>
    <rPh sb="75" eb="77">
      <t>サンテイ</t>
    </rPh>
    <phoneticPr fontId="2"/>
  </si>
  <si>
    <t>・実施時金額</t>
    <rPh sb="1" eb="4">
      <t>ジッシジ</t>
    </rPh>
    <rPh sb="4" eb="6">
      <t>キンガク</t>
    </rPh>
    <phoneticPr fontId="2"/>
  </si>
  <si>
    <t>（８）CRC人件費</t>
    <rPh sb="6" eb="9">
      <t>ジンケンヒ</t>
    </rPh>
    <phoneticPr fontId="2"/>
  </si>
  <si>
    <t>（９）CRC人件費
　（SMO・CRCの管理監督）</t>
    <rPh sb="6" eb="9">
      <t>ジンケンヒ</t>
    </rPh>
    <rPh sb="20" eb="22">
      <t>カンリ</t>
    </rPh>
    <rPh sb="22" eb="24">
      <t>カントク</t>
    </rPh>
    <phoneticPr fontId="2"/>
  </si>
  <si>
    <t>試験で想定する被験者層の重症度を算定すること。明確な基準は無いため、適宜相談でも可。</t>
    <rPh sb="0" eb="2">
      <t>シケン</t>
    </rPh>
    <rPh sb="3" eb="5">
      <t>ソウテイ</t>
    </rPh>
    <rPh sb="7" eb="10">
      <t>ヒケンシャ</t>
    </rPh>
    <rPh sb="10" eb="11">
      <t>ソウ</t>
    </rPh>
    <rPh sb="12" eb="15">
      <t>ジュウショウド</t>
    </rPh>
    <rPh sb="16" eb="18">
      <t>サンテイ</t>
    </rPh>
    <rPh sb="23" eb="25">
      <t>メイカク</t>
    </rPh>
    <rPh sb="26" eb="28">
      <t>キジュン</t>
    </rPh>
    <rPh sb="29" eb="30">
      <t>ナ</t>
    </rPh>
    <rPh sb="34" eb="36">
      <t>テキギ</t>
    </rPh>
    <rPh sb="36" eb="38">
      <t>ソウダン</t>
    </rPh>
    <rPh sb="40" eb="41">
      <t>カ</t>
    </rPh>
    <phoneticPr fontId="2"/>
  </si>
  <si>
    <t>一般的な臨床検査（採血・採尿など）及び造影剤を用いない画像診断（単純Ｘ線、CT、MRIなど）、心電図検査、超音波検査などの身体的・精神的な侵襲が無い（または非常に少ない）検査等の項目数を算定すること。</t>
    <rPh sb="0" eb="3">
      <t>イッパンテキ</t>
    </rPh>
    <rPh sb="4" eb="6">
      <t>リンショウ</t>
    </rPh>
    <rPh sb="6" eb="8">
      <t>ケンサ</t>
    </rPh>
    <rPh sb="9" eb="11">
      <t>サイケツ</t>
    </rPh>
    <rPh sb="12" eb="14">
      <t>サイニョウ</t>
    </rPh>
    <rPh sb="17" eb="18">
      <t>オヨ</t>
    </rPh>
    <rPh sb="19" eb="22">
      <t>ゾウエイザイ</t>
    </rPh>
    <rPh sb="23" eb="24">
      <t>モチ</t>
    </rPh>
    <rPh sb="27" eb="29">
      <t>ガゾウ</t>
    </rPh>
    <rPh sb="29" eb="31">
      <t>シンダン</t>
    </rPh>
    <rPh sb="32" eb="34">
      <t>タンジュン</t>
    </rPh>
    <rPh sb="35" eb="36">
      <t>セン</t>
    </rPh>
    <rPh sb="47" eb="50">
      <t>シンデンズ</t>
    </rPh>
    <rPh sb="50" eb="52">
      <t>ケンサ</t>
    </rPh>
    <rPh sb="53" eb="56">
      <t>チョウオンパ</t>
    </rPh>
    <rPh sb="56" eb="58">
      <t>ケンサ</t>
    </rPh>
    <rPh sb="61" eb="64">
      <t>シンタイテキ</t>
    </rPh>
    <rPh sb="65" eb="68">
      <t>セイシンテキ</t>
    </rPh>
    <rPh sb="69" eb="71">
      <t>シンシュウ</t>
    </rPh>
    <rPh sb="72" eb="73">
      <t>ナ</t>
    </rPh>
    <rPh sb="78" eb="80">
      <t>ヒジョウ</t>
    </rPh>
    <rPh sb="81" eb="82">
      <t>スク</t>
    </rPh>
    <rPh sb="85" eb="87">
      <t>ケンサ</t>
    </rPh>
    <rPh sb="87" eb="88">
      <t>トウ</t>
    </rPh>
    <rPh sb="89" eb="92">
      <t>コウモクスウ</t>
    </rPh>
    <rPh sb="93" eb="95">
      <t>サンテイ</t>
    </rPh>
    <phoneticPr fontId="2"/>
  </si>
  <si>
    <t>バイタルサイン（血圧・脈拍数・呼吸数・体重など）、身体所見などの項目数を算定すること。</t>
    <rPh sb="25" eb="27">
      <t>シンタイ</t>
    </rPh>
    <rPh sb="27" eb="29">
      <t>ショケン</t>
    </rPh>
    <rPh sb="32" eb="35">
      <t>コウモクスウ</t>
    </rPh>
    <rPh sb="36" eb="38">
      <t>サンテイ</t>
    </rPh>
    <phoneticPr fontId="2"/>
  </si>
  <si>
    <t>｛（７）＋（８）＋（９）｝×１０％</t>
    <phoneticPr fontId="2"/>
  </si>
  <si>
    <t>直接経費　Ⅱ　　小計　（８）＋（９）＋（１０）</t>
    <rPh sb="0" eb="2">
      <t>チョクセツ</t>
    </rPh>
    <rPh sb="2" eb="4">
      <t>ケイヒ</t>
    </rPh>
    <rPh sb="8" eb="10">
      <t>ショウケイ</t>
    </rPh>
    <phoneticPr fontId="2"/>
  </si>
  <si>
    <t>９　標本作製費用（腫瘍検体などのスライド等を作成する場合に算定する／スライド1枚当たり）</t>
    <rPh sb="2" eb="4">
      <t>ヒョウホン</t>
    </rPh>
    <rPh sb="4" eb="6">
      <t>サクセイ</t>
    </rPh>
    <rPh sb="6" eb="8">
      <t>ヒヨウ</t>
    </rPh>
    <rPh sb="9" eb="11">
      <t>シュヨウ</t>
    </rPh>
    <rPh sb="11" eb="13">
      <t>ケンタイ</t>
    </rPh>
    <rPh sb="20" eb="21">
      <t>トウ</t>
    </rPh>
    <rPh sb="22" eb="24">
      <t>サクセイ</t>
    </rPh>
    <rPh sb="26" eb="28">
      <t>バアイ</t>
    </rPh>
    <rPh sb="29" eb="31">
      <t>サンテイ</t>
    </rPh>
    <rPh sb="39" eb="40">
      <t>マイ</t>
    </rPh>
    <rPh sb="40" eb="41">
      <t>ア</t>
    </rPh>
    <phoneticPr fontId="2"/>
  </si>
  <si>
    <t>スライド枚数</t>
    <rPh sb="4" eb="6">
      <t>マイスウ</t>
    </rPh>
    <phoneticPr fontId="2"/>
  </si>
  <si>
    <t>枚</t>
    <rPh sb="0" eb="1">
      <t>マイ</t>
    </rPh>
    <phoneticPr fontId="2"/>
  </si>
  <si>
    <t>○</t>
  </si>
  <si>
    <t>○</t>
    <phoneticPr fontId="2"/>
  </si>
  <si>
    <t>■</t>
  </si>
  <si>
    <t>■</t>
    <phoneticPr fontId="2"/>
  </si>
  <si>
    <t>□</t>
    <phoneticPr fontId="2"/>
  </si>
  <si>
    <t>医薬品　</t>
    <phoneticPr fontId="2"/>
  </si>
  <si>
    <t>治験</t>
    <phoneticPr fontId="2"/>
  </si>
  <si>
    <t>製造販売後臨床試験</t>
    <phoneticPr fontId="2"/>
  </si>
  <si>
    <t>医療機器</t>
    <phoneticPr fontId="2"/>
  </si>
  <si>
    <t>再生医療等製品</t>
    <phoneticPr fontId="2"/>
  </si>
  <si>
    <t>）</t>
    <phoneticPr fontId="2"/>
  </si>
  <si>
    <t>□</t>
  </si>
  <si>
    <t>IRBの申請に必要な部分のみを印刷範囲に設定してあります。要素の説明部分を印刷したい場合には、シートの保護を解除してから印刷範囲の設定を解除または変更してください。</t>
    <rPh sb="4" eb="6">
      <t>シンセイ</t>
    </rPh>
    <rPh sb="7" eb="9">
      <t>ヒツヨウ</t>
    </rPh>
    <rPh sb="10" eb="12">
      <t>ブブン</t>
    </rPh>
    <rPh sb="15" eb="17">
      <t>インサツ</t>
    </rPh>
    <rPh sb="17" eb="19">
      <t>ハンイ</t>
    </rPh>
    <rPh sb="20" eb="22">
      <t>セッテイ</t>
    </rPh>
    <rPh sb="29" eb="31">
      <t>ヨウソ</t>
    </rPh>
    <rPh sb="32" eb="34">
      <t>セツメイ</t>
    </rPh>
    <rPh sb="34" eb="36">
      <t>ブブン</t>
    </rPh>
    <rPh sb="37" eb="39">
      <t>インサツ</t>
    </rPh>
    <rPh sb="42" eb="44">
      <t>バアイ</t>
    </rPh>
    <rPh sb="60" eb="62">
      <t>インサツ</t>
    </rPh>
    <rPh sb="62" eb="64">
      <t>ハンイ</t>
    </rPh>
    <rPh sb="65" eb="67">
      <t>セッテイ</t>
    </rPh>
    <rPh sb="68" eb="70">
      <t>カイジョ</t>
    </rPh>
    <rPh sb="73" eb="75">
      <t>ヘンコウ</t>
    </rPh>
    <phoneticPr fontId="2"/>
  </si>
  <si>
    <t>誤入力を避けるためシート単位で保護していますが、行の高さを広げたいなどの場合には保護を解除してご使用ください。パスワードは設定していません。</t>
    <rPh sb="0" eb="1">
      <t>ゴ</t>
    </rPh>
    <rPh sb="1" eb="3">
      <t>ニュウリョク</t>
    </rPh>
    <rPh sb="4" eb="5">
      <t>サ</t>
    </rPh>
    <rPh sb="15" eb="17">
      <t>ホゴ</t>
    </rPh>
    <rPh sb="24" eb="25">
      <t>ギョウ</t>
    </rPh>
    <rPh sb="26" eb="27">
      <t>タカ</t>
    </rPh>
    <rPh sb="29" eb="30">
      <t>ヒロ</t>
    </rPh>
    <rPh sb="36" eb="38">
      <t>バアイ</t>
    </rPh>
    <rPh sb="40" eb="42">
      <t>ホゴ</t>
    </rPh>
    <rPh sb="43" eb="45">
      <t>カイジョ</t>
    </rPh>
    <rPh sb="48" eb="50">
      <t>シヨウ</t>
    </rPh>
    <rPh sb="61" eb="63">
      <t>セッテイ</t>
    </rPh>
    <phoneticPr fontId="2"/>
  </si>
  <si>
    <t>シートを削除したり、計算式を変更しないでください。</t>
    <rPh sb="4" eb="6">
      <t>サクジョ</t>
    </rPh>
    <rPh sb="10" eb="12">
      <t>ケイサン</t>
    </rPh>
    <rPh sb="12" eb="13">
      <t>シキ</t>
    </rPh>
    <rPh sb="14" eb="16">
      <t>ヘンコウ</t>
    </rPh>
    <phoneticPr fontId="2"/>
  </si>
  <si>
    <t>3つのシートで構成されています。</t>
    <rPh sb="7" eb="9">
      <t>コウセイ</t>
    </rPh>
    <phoneticPr fontId="2"/>
  </si>
  <si>
    <t>各シートの黄色のセルに、必要事項を入力（選択）してください。</t>
    <rPh sb="0" eb="1">
      <t>カク</t>
    </rPh>
    <rPh sb="5" eb="7">
      <t>キイロ</t>
    </rPh>
    <rPh sb="12" eb="14">
      <t>ヒツヨウ</t>
    </rPh>
    <rPh sb="14" eb="16">
      <t>ジコウ</t>
    </rPh>
    <rPh sb="17" eb="19">
      <t>ニュウリョク</t>
    </rPh>
    <rPh sb="20" eb="22">
      <t>センタク</t>
    </rPh>
    <phoneticPr fontId="2"/>
  </si>
  <si>
    <t>水色のセルには計算式が入っています。もし計算式に誤りがございましたら、治験事務局までお知らせください。</t>
    <rPh sb="0" eb="2">
      <t>ミズイロ</t>
    </rPh>
    <rPh sb="7" eb="9">
      <t>ケイサン</t>
    </rPh>
    <rPh sb="9" eb="10">
      <t>シキ</t>
    </rPh>
    <rPh sb="11" eb="12">
      <t>ハイ</t>
    </rPh>
    <rPh sb="20" eb="22">
      <t>ケイサン</t>
    </rPh>
    <rPh sb="22" eb="23">
      <t>シキ</t>
    </rPh>
    <rPh sb="24" eb="25">
      <t>アヤマ</t>
    </rPh>
    <rPh sb="35" eb="37">
      <t>チケン</t>
    </rPh>
    <rPh sb="37" eb="40">
      <t>ジムキョク</t>
    </rPh>
    <rPh sb="43" eb="44">
      <t>シ</t>
    </rPh>
    <phoneticPr fontId="2"/>
  </si>
  <si>
    <t>各シートは、入力しやすいようにウィンドウ枠を固定しています。</t>
    <rPh sb="0" eb="1">
      <t>カク</t>
    </rPh>
    <rPh sb="6" eb="8">
      <t>ニュウリョク</t>
    </rPh>
    <rPh sb="20" eb="21">
      <t>ワク</t>
    </rPh>
    <rPh sb="22" eb="24">
      <t>コテイ</t>
    </rPh>
    <phoneticPr fontId="2"/>
  </si>
  <si>
    <t>整理番号は入力しないで結構です。</t>
    <rPh sb="0" eb="2">
      <t>セイリ</t>
    </rPh>
    <rPh sb="2" eb="4">
      <t>バンゴウ</t>
    </rPh>
    <rPh sb="5" eb="7">
      <t>ニュウリョク</t>
    </rPh>
    <rPh sb="11" eb="13">
      <t>ケッコウ</t>
    </rPh>
    <phoneticPr fontId="2"/>
  </si>
  <si>
    <t>製品群区分</t>
    <phoneticPr fontId="2"/>
  </si>
  <si>
    <t>管理医療機器</t>
    <phoneticPr fontId="2"/>
  </si>
  <si>
    <t>一般医療機器</t>
    <phoneticPr fontId="2"/>
  </si>
  <si>
    <t>被験者層</t>
    <phoneticPr fontId="2"/>
  </si>
  <si>
    <t>４以下</t>
    <phoneticPr fontId="2"/>
  </si>
  <si>
    <t>A</t>
    <phoneticPr fontId="2"/>
  </si>
  <si>
    <t>試験機器の製造承認の状況</t>
    <rPh sb="0" eb="2">
      <t>シケン</t>
    </rPh>
    <rPh sb="2" eb="4">
      <t>キキ</t>
    </rPh>
    <phoneticPr fontId="2"/>
  </si>
  <si>
    <t>診療報酬点数のない診療法を新たに修得する必要のある関係者数</t>
    <rPh sb="13" eb="14">
      <t>アラ</t>
    </rPh>
    <rPh sb="20" eb="22">
      <t>ヒツヨウ</t>
    </rPh>
    <rPh sb="28" eb="29">
      <t>スウ</t>
    </rPh>
    <phoneticPr fontId="2"/>
  </si>
  <si>
    <t>6～10人</t>
    <phoneticPr fontId="2"/>
  </si>
  <si>
    <t>11人以上</t>
    <rPh sb="2" eb="3">
      <t>ニン</t>
    </rPh>
    <rPh sb="3" eb="5">
      <t>イジョウ</t>
    </rPh>
    <phoneticPr fontId="2"/>
  </si>
  <si>
    <t>1～5人</t>
    <phoneticPr fontId="2"/>
  </si>
  <si>
    <t>対照機器の使用</t>
    <rPh sb="0" eb="2">
      <t>タイショウ</t>
    </rPh>
    <rPh sb="2" eb="4">
      <t>キキ</t>
    </rPh>
    <rPh sb="5" eb="7">
      <t>シヨウ</t>
    </rPh>
    <phoneticPr fontId="2"/>
  </si>
  <si>
    <t>あり</t>
    <phoneticPr fontId="2"/>
  </si>
  <si>
    <t>薬機法施行規則第93条により設置管理基準書が作成され、設置管理が求められる大型医療機器の場合に算定すること。</t>
    <rPh sb="0" eb="1">
      <t>クスリ</t>
    </rPh>
    <rPh sb="1" eb="2">
      <t>キ</t>
    </rPh>
    <rPh sb="2" eb="3">
      <t>ホウ</t>
    </rPh>
    <rPh sb="3" eb="5">
      <t>シコウ</t>
    </rPh>
    <rPh sb="5" eb="7">
      <t>キソク</t>
    </rPh>
    <rPh sb="7" eb="8">
      <t>ダイ</t>
    </rPh>
    <rPh sb="10" eb="11">
      <t>ジョウ</t>
    </rPh>
    <rPh sb="14" eb="21">
      <t>セッチカンリキジュンショ</t>
    </rPh>
    <rPh sb="22" eb="24">
      <t>サクセイ</t>
    </rPh>
    <rPh sb="27" eb="29">
      <t>セッチ</t>
    </rPh>
    <rPh sb="29" eb="31">
      <t>カンリ</t>
    </rPh>
    <rPh sb="32" eb="33">
      <t>モト</t>
    </rPh>
    <rPh sb="37" eb="39">
      <t>オオガタ</t>
    </rPh>
    <rPh sb="39" eb="41">
      <t>イリョウ</t>
    </rPh>
    <rPh sb="41" eb="43">
      <t>キキ</t>
    </rPh>
    <rPh sb="44" eb="46">
      <t>バアイ</t>
    </rPh>
    <rPh sb="47" eb="49">
      <t>サンテイ</t>
    </rPh>
    <phoneticPr fontId="2"/>
  </si>
  <si>
    <t>管理が必要な試験機器の規格数</t>
    <rPh sb="0" eb="2">
      <t>カンリ</t>
    </rPh>
    <rPh sb="3" eb="5">
      <t>ヒツヨウ</t>
    </rPh>
    <rPh sb="6" eb="8">
      <t>シケン</t>
    </rPh>
    <rPh sb="8" eb="10">
      <t>キキ</t>
    </rPh>
    <rPh sb="11" eb="13">
      <t>キカク</t>
    </rPh>
    <rPh sb="13" eb="14">
      <t>スウ</t>
    </rPh>
    <phoneticPr fontId="2"/>
  </si>
  <si>
    <t>試験機器の保守管理の頻度</t>
    <rPh sb="0" eb="2">
      <t>シケン</t>
    </rPh>
    <rPh sb="2" eb="4">
      <t>キキ</t>
    </rPh>
    <rPh sb="5" eb="7">
      <t>ホシュ</t>
    </rPh>
    <rPh sb="7" eb="9">
      <t>カンリ</t>
    </rPh>
    <rPh sb="10" eb="12">
      <t>ヒンド</t>
    </rPh>
    <phoneticPr fontId="2"/>
  </si>
  <si>
    <t>使用前後の日常点検を除いた保守管理または制度管理が必要な場合、その頻度に応じて算定すること。</t>
    <rPh sb="0" eb="2">
      <t>シヨウ</t>
    </rPh>
    <rPh sb="2" eb="4">
      <t>ゼンゴ</t>
    </rPh>
    <rPh sb="5" eb="7">
      <t>ニチジョウ</t>
    </rPh>
    <rPh sb="7" eb="9">
      <t>テンケン</t>
    </rPh>
    <rPh sb="10" eb="11">
      <t>ノゾ</t>
    </rPh>
    <rPh sb="13" eb="15">
      <t>ホシュ</t>
    </rPh>
    <rPh sb="15" eb="17">
      <t>カンリ</t>
    </rPh>
    <rPh sb="20" eb="22">
      <t>セイド</t>
    </rPh>
    <rPh sb="22" eb="24">
      <t>カンリ</t>
    </rPh>
    <rPh sb="25" eb="27">
      <t>ヒツヨウ</t>
    </rPh>
    <rPh sb="28" eb="30">
      <t>バアイ</t>
    </rPh>
    <rPh sb="33" eb="35">
      <t>ヒンド</t>
    </rPh>
    <rPh sb="36" eb="37">
      <t>オウ</t>
    </rPh>
    <rPh sb="39" eb="41">
      <t>サンテイ</t>
    </rPh>
    <phoneticPr fontId="2"/>
  </si>
  <si>
    <t>プラセボまたは承認医療機器（国内・外国は問わない）等を試験機器の評価対照として使用する場合に算定すること。</t>
    <rPh sb="7" eb="9">
      <t>ショウニン</t>
    </rPh>
    <rPh sb="9" eb="11">
      <t>イリョウ</t>
    </rPh>
    <rPh sb="11" eb="13">
      <t>キキ</t>
    </rPh>
    <rPh sb="14" eb="16">
      <t>コクナイ</t>
    </rPh>
    <rPh sb="17" eb="19">
      <t>ガイコク</t>
    </rPh>
    <rPh sb="20" eb="21">
      <t>ト</t>
    </rPh>
    <rPh sb="25" eb="26">
      <t>トウ</t>
    </rPh>
    <rPh sb="32" eb="34">
      <t>ヒョウカ</t>
    </rPh>
    <rPh sb="34" eb="36">
      <t>タイショウ</t>
    </rPh>
    <rPh sb="39" eb="41">
      <t>シヨウ</t>
    </rPh>
    <rPh sb="43" eb="45">
      <t>バアイ</t>
    </rPh>
    <rPh sb="46" eb="48">
      <t>サンテイ</t>
    </rPh>
    <phoneticPr fontId="2"/>
  </si>
  <si>
    <t>責任医師や分担医師が、試験機器の操作を修得するためのトレーニングなどを要する場合に算定すること。</t>
    <rPh sb="0" eb="2">
      <t>セキニン</t>
    </rPh>
    <rPh sb="2" eb="4">
      <t>イシ</t>
    </rPh>
    <rPh sb="5" eb="7">
      <t>ブンタン</t>
    </rPh>
    <rPh sb="7" eb="9">
      <t>イシ</t>
    </rPh>
    <rPh sb="11" eb="13">
      <t>シケン</t>
    </rPh>
    <rPh sb="13" eb="15">
      <t>キキ</t>
    </rPh>
    <rPh sb="16" eb="18">
      <t>ソウサ</t>
    </rPh>
    <rPh sb="19" eb="21">
      <t>シュウトク</t>
    </rPh>
    <rPh sb="35" eb="36">
      <t>ヨウ</t>
    </rPh>
    <rPh sb="38" eb="40">
      <t>バアイ</t>
    </rPh>
    <rPh sb="41" eb="43">
      <t>サンテイ</t>
    </rPh>
    <phoneticPr fontId="2"/>
  </si>
  <si>
    <t>責任医師等を対象とした
試験機器の操作演習受講</t>
    <rPh sb="0" eb="2">
      <t>セキニン</t>
    </rPh>
    <rPh sb="2" eb="4">
      <t>イシ</t>
    </rPh>
    <rPh sb="4" eb="5">
      <t>トウ</t>
    </rPh>
    <rPh sb="6" eb="8">
      <t>タイショウ</t>
    </rPh>
    <rPh sb="12" eb="14">
      <t>シケン</t>
    </rPh>
    <rPh sb="14" eb="16">
      <t>キキ</t>
    </rPh>
    <rPh sb="17" eb="19">
      <t>ソウサ</t>
    </rPh>
    <rPh sb="19" eb="21">
      <t>エンシュウ</t>
    </rPh>
    <rPh sb="21" eb="23">
      <t>ジュコウ</t>
    </rPh>
    <phoneticPr fontId="2"/>
  </si>
  <si>
    <t>責任医師や分担医師が、EDC、評価方法等のトレーニングなどを要する場合に算定すること。</t>
    <rPh sb="0" eb="2">
      <t>セキニン</t>
    </rPh>
    <rPh sb="2" eb="4">
      <t>イシ</t>
    </rPh>
    <rPh sb="5" eb="7">
      <t>ブンタン</t>
    </rPh>
    <rPh sb="7" eb="9">
      <t>イシ</t>
    </rPh>
    <rPh sb="15" eb="17">
      <t>ヒョウカ</t>
    </rPh>
    <rPh sb="17" eb="19">
      <t>ホウホウ</t>
    </rPh>
    <rPh sb="19" eb="20">
      <t>トウ</t>
    </rPh>
    <rPh sb="30" eb="31">
      <t>ヨウ</t>
    </rPh>
    <rPh sb="33" eb="35">
      <t>バアイ</t>
    </rPh>
    <rPh sb="36" eb="38">
      <t>サンテイ</t>
    </rPh>
    <phoneticPr fontId="2"/>
  </si>
  <si>
    <t>×種類</t>
    <rPh sb="1" eb="3">
      <t>シュルイ</t>
    </rPh>
    <phoneticPr fontId="2"/>
  </si>
  <si>
    <t>対照機器を含めて管理が必要な試験機器の規格数</t>
    <rPh sb="0" eb="2">
      <t>タイショウ</t>
    </rPh>
    <rPh sb="2" eb="4">
      <t>キキ</t>
    </rPh>
    <rPh sb="5" eb="6">
      <t>フク</t>
    </rPh>
    <rPh sb="8" eb="10">
      <t>カンリ</t>
    </rPh>
    <rPh sb="11" eb="13">
      <t>ヒツヨウ</t>
    </rPh>
    <rPh sb="14" eb="16">
      <t>シケン</t>
    </rPh>
    <rPh sb="16" eb="18">
      <t>キキ</t>
    </rPh>
    <rPh sb="19" eb="21">
      <t>キカク</t>
    </rPh>
    <rPh sb="21" eb="22">
      <t>スウ</t>
    </rPh>
    <phoneticPr fontId="2"/>
  </si>
  <si>
    <t>試験実施準備に必要な費用</t>
    <rPh sb="0" eb="2">
      <t>シケン</t>
    </rPh>
    <rPh sb="2" eb="4">
      <t>ジッシ</t>
    </rPh>
    <rPh sb="4" eb="6">
      <t>ジュンビ</t>
    </rPh>
    <rPh sb="7" eb="9">
      <t>ヒツヨウ</t>
    </rPh>
    <rPh sb="10" eb="12">
      <t>ヒヨウ</t>
    </rPh>
    <phoneticPr fontId="2"/>
  </si>
  <si>
    <t>必須</t>
    <rPh sb="0" eb="2">
      <t>ヒッス</t>
    </rPh>
    <phoneticPr fontId="2"/>
  </si>
  <si>
    <t>高度管理医療機器
または
特定保守管理医療機器</t>
    <phoneticPr fontId="2"/>
  </si>
  <si>
    <t>機器の種類</t>
    <phoneticPr fontId="2"/>
  </si>
  <si>
    <t>体内留置を行わない
医療機器</t>
    <phoneticPr fontId="2"/>
  </si>
  <si>
    <t>手術等により体内に
留置を行う医療機器</t>
    <phoneticPr fontId="2"/>
  </si>
  <si>
    <t>体内と体外を２４時間
以上連結する医療機器</t>
    <phoneticPr fontId="2"/>
  </si>
  <si>
    <t>B</t>
    <phoneticPr fontId="2"/>
  </si>
  <si>
    <t>C</t>
    <phoneticPr fontId="2"/>
  </si>
  <si>
    <t>E</t>
    <phoneticPr fontId="2"/>
  </si>
  <si>
    <t>F</t>
    <phoneticPr fontId="2"/>
  </si>
  <si>
    <t>G</t>
    <phoneticPr fontId="5"/>
  </si>
  <si>
    <t>H</t>
    <phoneticPr fontId="5"/>
  </si>
  <si>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</si>
  <si>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</si>
  <si>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</si>
  <si>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</si>
  <si>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</si>
  <si>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</si>
  <si>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</si>
  <si>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</si>
  <si>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</si>
  <si>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</si>
  <si>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</si>
  <si>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</si>
  <si>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</si>
  <si>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5"/>
  </si>
  <si>
    <t>W</t>
    <phoneticPr fontId="2"/>
  </si>
  <si>
    <t>X</t>
    <phoneticPr fontId="2"/>
  </si>
  <si>
    <t>Y</t>
    <phoneticPr fontId="2"/>
  </si>
  <si>
    <t>（A～Sの合計ポイント数：</t>
    <phoneticPr fontId="2"/>
  </si>
  <si>
    <t>（T～Yの合計ポイント数：</t>
    <phoneticPr fontId="2"/>
  </si>
  <si>
    <t>保管場所</t>
    <phoneticPr fontId="2"/>
  </si>
  <si>
    <t>棚・ロッカー等</t>
    <phoneticPr fontId="2"/>
  </si>
  <si>
    <t>専用場所・部屋・大型機器の設置管理</t>
    <phoneticPr fontId="2"/>
  </si>
  <si>
    <t>（６）治験事務局運営費用</t>
    <rPh sb="3" eb="5">
      <t>チケン</t>
    </rPh>
    <rPh sb="5" eb="8">
      <t>ジムキョク</t>
    </rPh>
    <rPh sb="8" eb="10">
      <t>ウンエイ</t>
    </rPh>
    <rPh sb="10" eb="12">
      <t>ヒヨウ</t>
    </rPh>
    <phoneticPr fontId="2"/>
  </si>
  <si>
    <t>院内書式2D-3</t>
    <phoneticPr fontId="2"/>
  </si>
  <si>
    <t>院内書式2D-1</t>
    <rPh sb="0" eb="2">
      <t>インナイ</t>
    </rPh>
    <rPh sb="2" eb="4">
      <t>ショシキ</t>
    </rPh>
    <phoneticPr fontId="2"/>
  </si>
  <si>
    <t>治験事務局の運営に必要な費用
（４０，０００円／１ヶ月が初回IRB開催月より発生する）</t>
    <rPh sb="0" eb="2">
      <t>チケン</t>
    </rPh>
    <rPh sb="2" eb="5">
      <t>ジムキョク</t>
    </rPh>
    <rPh sb="6" eb="8">
      <t>ウンエイ</t>
    </rPh>
    <rPh sb="9" eb="11">
      <t>ヒツヨウ</t>
    </rPh>
    <rPh sb="12" eb="14">
      <t>ヒヨウ</t>
    </rPh>
    <rPh sb="22" eb="23">
      <t>エン</t>
    </rPh>
    <rPh sb="26" eb="27">
      <t>ゲツ</t>
    </rPh>
    <rPh sb="28" eb="30">
      <t>ショカイ</t>
    </rPh>
    <rPh sb="33" eb="35">
      <t>カイサイ</t>
    </rPh>
    <rPh sb="35" eb="36">
      <t>ヅキ</t>
    </rPh>
    <rPh sb="38" eb="40">
      <t>ハッセイ</t>
    </rPh>
    <phoneticPr fontId="2"/>
  </si>
  <si>
    <r>
      <t>責任医師等を対象とした
講習受講</t>
    </r>
    <r>
      <rPr>
        <sz val="9"/>
        <rFont val="ＭＳ Ｐゴシック"/>
        <family val="3"/>
        <charset val="128"/>
      </rPr>
      <t>（トレーニング）</t>
    </r>
    <rPh sb="0" eb="2">
      <t>セキニン</t>
    </rPh>
    <rPh sb="2" eb="4">
      <t>イシ</t>
    </rPh>
    <rPh sb="4" eb="5">
      <t>トウ</t>
    </rPh>
    <rPh sb="6" eb="8">
      <t>タイショウ</t>
    </rPh>
    <phoneticPr fontId="2"/>
  </si>
  <si>
    <t>治験研究経費ポイント算出表（医療機器）</t>
    <rPh sb="0" eb="2">
      <t>チケン</t>
    </rPh>
    <rPh sb="14" eb="16">
      <t>イリョウ</t>
    </rPh>
    <rPh sb="16" eb="18">
      <t>キキ</t>
    </rPh>
    <phoneticPr fontId="5"/>
  </si>
  <si>
    <r>
      <t xml:space="preserve">小児、成人
</t>
    </r>
    <r>
      <rPr>
        <sz val="9"/>
        <rFont val="ＭＳ Ｐゴシック"/>
        <family val="3"/>
        <charset val="128"/>
      </rPr>
      <t>（高齢者、肝、腎臓障害等
合併有）</t>
    </r>
    <phoneticPr fontId="5"/>
  </si>
  <si>
    <t>被験機器</t>
    <rPh sb="0" eb="2">
      <t>ヒケン</t>
    </rPh>
    <rPh sb="2" eb="4">
      <t>キキ</t>
    </rPh>
    <phoneticPr fontId="2"/>
  </si>
  <si>
    <t>被験機器</t>
    <rPh sb="0" eb="2">
      <t>ヒケン</t>
    </rPh>
    <rPh sb="2" eb="4">
      <t>キキ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</si>
</sst>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0&quot;円×予定症例数&quot;"/>
  </numFmts>
  <fonts count="2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6"/>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color theme="1"/>
      <name val="ＭＳ Ｐゴシック"/>
      <family val="2"/>
      <charset val="128"/>
      <scheme val="minor"/>
    </font>
    <font>
      <sz val="9"/>
      <name val="ＭＳ Ｐゴシック"/>
      <family val="3"/>
      <charset val="128"/>
    </font>
    <font>
      <sz val="11"/>
      <name val="ＭＳ Ｐゴシック"/>
      <family val="3"/>
      <charset val="128"/>
      <scheme val="minor"/>
    </font>
    <font>
      <sz val="11"/>
      <name val="ＭＳ Ｐゴシック"/>
      <family val="2"/>
      <charset val="128"/>
      <scheme val="minor"/>
    </font>
    <font>
      <sz val="12"/>
      <name val="ＭＳ Ｐゴシック"/>
      <family val="3"/>
      <charset val="128"/>
      <scheme val="minor"/>
    </font>
    <font>
      <sz val="11"/>
      <name val="HG明朝E"/>
      <family val="1"/>
      <charset val="128"/>
    </font>
    <font>
      <sz val="14"/>
      <color theme="1"/>
      <name val="ＭＳ Ｐゴシック"/>
      <family val="2"/>
      <charset val="128"/>
      <scheme val="minor"/>
    </font>
    <font>
      <sz val="14"/>
      <color theme="1"/>
      <name val="ＭＳ Ｐゴシック"/>
      <family val="3"/>
      <charset val="128"/>
      <scheme val="minor"/>
    </font>
    <font>
      <b/>
      <sz val="11"/>
      <name val="ＭＳ Ｐゴシック"/>
      <family val="3"/>
      <charset val="128"/>
      <scheme val="minor"/>
    </font>
    <font>
      <sz val="10"/>
      <name val="ＭＳ Ｐゴシック"/>
      <family val="3"/>
      <charset val="128"/>
      <scheme val="minor"/>
    </font>
    <font>
      <b/>
      <sz val="14"/>
      <name val="ＭＳ Ｐゴシック"/>
      <family val="3"/>
      <charset val="128"/>
      <scheme val="minor"/>
    </font>
    <font>
      <sz val="10"/>
      <name val="ＭＳ Ｐ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99"/>
        <bgColor indexed="64"/>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Up="1">
      <left style="thin">
        <color indexed="64"/>
      </left>
      <right style="dotted">
        <color indexed="64"/>
      </right>
      <top style="thin">
        <color indexed="64"/>
      </top>
      <bottom style="thin">
        <color indexed="64"/>
      </bottom>
      <diagonal style="thin">
        <color indexed="64"/>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thin">
        <color indexed="64"/>
      </right>
      <top style="thin">
        <color indexed="64"/>
      </top>
      <bottom style="thin">
        <color indexed="64"/>
      </bottom>
      <diagonal style="thin">
        <color indexed="64"/>
      </diagonal>
    </border>
    <border>
      <left style="dotted">
        <color indexed="64"/>
      </left>
      <right/>
      <top style="thin">
        <color indexed="64"/>
      </top>
      <bottom style="thin">
        <color indexed="64"/>
      </bottom>
      <diagonal/>
    </border>
    <border diagonalUp="1">
      <left style="dotted">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dotted">
        <color indexed="64"/>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233">
    <xf numFmtId="0" fontId="0" fillId="0" borderId="0" xfId="0">
      <alignment vertical="center"/>
    </xf>
    <xf numFmtId="0" fontId="0" fillId="0" borderId="0" xfId="0" applyProtection="1">
      <alignment vertical="center"/>
    </xf>
    <xf numFmtId="0" fontId="4" fillId="0" borderId="0" xfId="2" applyFont="1" applyBorder="1" applyAlignment="1" applyProtection="1">
      <alignment horizontal="center" vertical="center"/>
    </xf>
    <xf numFmtId="0" fontId="3" fillId="0" borderId="0" xfId="2" applyFont="1" applyBorder="1" applyAlignment="1" applyProtection="1">
      <alignment horizontal="center" vertical="center"/>
    </xf>
    <xf numFmtId="0" fontId="6" fillId="0" borderId="1" xfId="2" applyFont="1" applyBorder="1" applyAlignment="1" applyProtection="1">
      <alignment horizontal="left" vertical="center" wrapText="1"/>
    </xf>
    <xf numFmtId="0" fontId="7" fillId="0" borderId="9" xfId="2" applyFont="1" applyBorder="1" applyAlignment="1" applyProtection="1">
      <alignment horizontal="center" vertical="center" textRotation="255"/>
    </xf>
    <xf numFmtId="0" fontId="3" fillId="0" borderId="10" xfId="2" applyFont="1" applyBorder="1" applyAlignment="1" applyProtection="1">
      <alignment horizontal="center" vertical="center"/>
    </xf>
    <xf numFmtId="0" fontId="3" fillId="0" borderId="9" xfId="2" applyFont="1" applyBorder="1" applyAlignment="1" applyProtection="1">
      <alignment horizontal="center" vertical="center"/>
    </xf>
    <xf numFmtId="38" fontId="0" fillId="0" borderId="0" xfId="1" applyFont="1">
      <alignment vertical="center"/>
    </xf>
    <xf numFmtId="0" fontId="3" fillId="0" borderId="0" xfId="2" applyFont="1" applyBorder="1" applyAlignment="1" applyProtection="1">
      <alignment horizontal="center" vertical="center" wrapText="1"/>
    </xf>
    <xf numFmtId="0" fontId="3" fillId="0" borderId="0" xfId="2" applyFont="1" applyBorder="1" applyAlignment="1" applyProtection="1">
      <alignment horizontal="left" vertical="center" wrapText="1"/>
    </xf>
    <xf numFmtId="0" fontId="10" fillId="0" borderId="0" xfId="0" applyFont="1">
      <alignment vertical="center"/>
    </xf>
    <xf numFmtId="0" fontId="10" fillId="0" borderId="0" xfId="0" applyFont="1" applyBorder="1">
      <alignment vertical="center"/>
    </xf>
    <xf numFmtId="0" fontId="10" fillId="0" borderId="1" xfId="0" applyFont="1" applyBorder="1">
      <alignment vertical="center"/>
    </xf>
    <xf numFmtId="0" fontId="0" fillId="0" borderId="0" xfId="0" applyAlignment="1" applyProtection="1">
      <alignment horizontal="center" vertical="center"/>
    </xf>
    <xf numFmtId="0" fontId="12" fillId="0" borderId="1" xfId="0" applyFont="1" applyBorder="1" applyAlignment="1">
      <alignment horizontal="right" vertical="center"/>
    </xf>
    <xf numFmtId="0" fontId="0" fillId="0" borderId="0" xfId="0" applyFill="1" applyProtection="1">
      <alignment vertical="center"/>
    </xf>
    <xf numFmtId="0" fontId="10" fillId="4" borderId="3" xfId="0" applyFont="1" applyFill="1" applyBorder="1" applyAlignment="1" applyProtection="1">
      <alignment vertical="center"/>
      <protection locked="0"/>
    </xf>
    <xf numFmtId="0" fontId="10" fillId="4" borderId="1" xfId="0" applyFont="1" applyFill="1" applyBorder="1" applyProtection="1">
      <alignment vertical="center"/>
      <protection locked="0"/>
    </xf>
    <xf numFmtId="0" fontId="3" fillId="3" borderId="3" xfId="2" applyFont="1" applyFill="1" applyBorder="1" applyAlignment="1" applyProtection="1">
      <alignment horizontal="center" vertical="center"/>
    </xf>
    <xf numFmtId="0" fontId="3" fillId="2" borderId="2" xfId="2" applyFont="1" applyFill="1" applyBorder="1" applyAlignment="1" applyProtection="1">
      <alignment horizontal="center" vertical="center"/>
    </xf>
    <xf numFmtId="0" fontId="3" fillId="2" borderId="5" xfId="2" applyFont="1" applyFill="1" applyBorder="1" applyAlignment="1" applyProtection="1">
      <alignment horizontal="center" vertical="center"/>
    </xf>
    <xf numFmtId="0" fontId="11" fillId="0" borderId="0" xfId="0" applyFont="1" applyProtection="1">
      <alignment vertical="center"/>
    </xf>
    <xf numFmtId="0" fontId="11" fillId="0" borderId="0" xfId="0" applyFont="1" applyBorder="1" applyAlignment="1" applyProtection="1">
      <alignment horizontal="center" vertical="center"/>
    </xf>
    <xf numFmtId="0" fontId="11" fillId="0" borderId="0" xfId="0" applyFont="1" applyBorder="1" applyAlignment="1" applyProtection="1">
      <alignment vertical="center"/>
    </xf>
    <xf numFmtId="0" fontId="11" fillId="0" borderId="0" xfId="0" applyFont="1" applyBorder="1" applyProtection="1">
      <alignment vertical="center"/>
    </xf>
    <xf numFmtId="0" fontId="0" fillId="0" borderId="0" xfId="0" applyBorder="1" applyAlignment="1" applyProtection="1">
      <alignment horizontal="left" vertical="center"/>
    </xf>
    <xf numFmtId="0" fontId="8" fillId="0" borderId="0" xfId="0" applyFont="1" applyBorder="1" applyAlignment="1" applyProtection="1">
      <alignment horizontal="left" vertical="center" wrapText="1"/>
    </xf>
    <xf numFmtId="0" fontId="3" fillId="0" borderId="3" xfId="2" applyFont="1" applyBorder="1" applyAlignment="1" applyProtection="1">
      <alignment vertical="center" wrapText="1"/>
    </xf>
    <xf numFmtId="0" fontId="11" fillId="0" borderId="0" xfId="0" applyFont="1" applyAlignment="1" applyProtection="1">
      <alignment horizontal="center" vertical="center"/>
    </xf>
    <xf numFmtId="0" fontId="3" fillId="4" borderId="15" xfId="2" applyFont="1" applyFill="1" applyBorder="1" applyAlignment="1" applyProtection="1">
      <alignment horizontal="center" vertical="center" wrapText="1"/>
      <protection locked="0"/>
    </xf>
    <xf numFmtId="0" fontId="3" fillId="0" borderId="18" xfId="2" applyFont="1" applyFill="1" applyBorder="1" applyAlignment="1" applyProtection="1">
      <alignment horizontal="center" vertical="center" wrapText="1"/>
    </xf>
    <xf numFmtId="0" fontId="3" fillId="3" borderId="15" xfId="2" applyFont="1" applyFill="1" applyBorder="1" applyAlignment="1" applyProtection="1">
      <alignment horizontal="center" vertical="center" wrapText="1"/>
    </xf>
    <xf numFmtId="0" fontId="6" fillId="4" borderId="15" xfId="2" applyFont="1" applyFill="1" applyBorder="1" applyAlignment="1" applyProtection="1">
      <alignment horizontal="center" vertical="center" wrapText="1"/>
      <protection locked="0"/>
    </xf>
    <xf numFmtId="0" fontId="14" fillId="0" borderId="3" xfId="0" applyFont="1" applyFill="1" applyBorder="1" applyAlignment="1">
      <alignment vertical="center" wrapText="1"/>
    </xf>
    <xf numFmtId="0" fontId="15" fillId="0" borderId="3" xfId="0" applyFont="1" applyFill="1" applyBorder="1" applyAlignment="1">
      <alignment vertical="center" wrapText="1"/>
    </xf>
    <xf numFmtId="0" fontId="3" fillId="0" borderId="3" xfId="2" applyFont="1" applyBorder="1" applyAlignment="1" applyProtection="1">
      <alignment horizontal="center" vertical="center"/>
    </xf>
    <xf numFmtId="0" fontId="3" fillId="0" borderId="3" xfId="2" applyFont="1" applyBorder="1" applyAlignment="1" applyProtection="1">
      <alignment horizontal="left" vertical="center"/>
    </xf>
    <xf numFmtId="0" fontId="13" fillId="0" borderId="18" xfId="2" applyFont="1" applyFill="1" applyBorder="1" applyAlignment="1" applyProtection="1">
      <alignment horizontal="center" vertical="center" wrapText="1"/>
    </xf>
    <xf numFmtId="0" fontId="3" fillId="2" borderId="2" xfId="2" applyFont="1" applyFill="1" applyBorder="1" applyAlignment="1" applyProtection="1">
      <alignment horizontal="right" vertical="center"/>
    </xf>
    <xf numFmtId="0" fontId="3" fillId="2" borderId="2" xfId="2" applyFont="1" applyFill="1" applyBorder="1" applyAlignment="1" applyProtection="1">
      <alignment horizontal="left" vertical="center"/>
    </xf>
    <xf numFmtId="0" fontId="3" fillId="2" borderId="18" xfId="2" applyFont="1" applyFill="1" applyBorder="1" applyAlignment="1" applyProtection="1">
      <alignment horizontal="center" vertical="center"/>
    </xf>
    <xf numFmtId="0" fontId="3" fillId="2" borderId="18" xfId="2" applyFont="1" applyFill="1" applyBorder="1" applyAlignment="1" applyProtection="1">
      <alignment horizontal="left" vertical="center"/>
    </xf>
    <xf numFmtId="0" fontId="3" fillId="0" borderId="4" xfId="2" applyFont="1" applyBorder="1" applyAlignment="1" applyProtection="1">
      <alignment horizontal="center" vertical="center" wrapText="1"/>
    </xf>
    <xf numFmtId="0" fontId="3" fillId="0" borderId="1" xfId="2" applyFont="1" applyBorder="1" applyAlignment="1" applyProtection="1">
      <alignment horizontal="left" vertical="center" wrapText="1"/>
    </xf>
    <xf numFmtId="0" fontId="3" fillId="0" borderId="1" xfId="2" applyFont="1" applyBorder="1" applyAlignment="1" applyProtection="1">
      <alignment horizontal="center" vertical="center"/>
    </xf>
    <xf numFmtId="0" fontId="3" fillId="0" borderId="9" xfId="2" applyFont="1" applyBorder="1" applyAlignment="1" applyProtection="1">
      <alignment horizontal="center" vertical="center" wrapText="1"/>
    </xf>
    <xf numFmtId="0" fontId="7" fillId="0" borderId="3" xfId="2" applyFont="1" applyBorder="1" applyAlignment="1" applyProtection="1">
      <alignment horizontal="center" vertical="center" textRotation="255"/>
    </xf>
    <xf numFmtId="0" fontId="3" fillId="0" borderId="3" xfId="2" applyFont="1" applyBorder="1" applyAlignment="1" applyProtection="1">
      <alignment horizontal="center" vertical="center" wrapText="1"/>
    </xf>
    <xf numFmtId="0" fontId="3" fillId="0" borderId="3" xfId="2" applyFont="1" applyFill="1" applyBorder="1" applyAlignment="1" applyProtection="1">
      <alignment horizontal="center" vertical="center" wrapText="1"/>
    </xf>
    <xf numFmtId="0" fontId="3" fillId="0" borderId="4" xfId="2" applyFont="1" applyFill="1" applyBorder="1" applyAlignment="1" applyProtection="1">
      <alignment horizontal="center" vertical="center" wrapText="1"/>
    </xf>
    <xf numFmtId="0" fontId="11" fillId="0" borderId="0" xfId="0" applyFont="1" applyAlignment="1" applyProtection="1">
      <alignment vertical="top"/>
    </xf>
    <xf numFmtId="0" fontId="10" fillId="0" borderId="0" xfId="0" applyFont="1" applyProtection="1">
      <alignment vertical="center"/>
    </xf>
    <xf numFmtId="0" fontId="10" fillId="0" borderId="0" xfId="0" applyFont="1" applyBorder="1" applyAlignment="1" applyProtection="1">
      <alignment horizontal="center" vertical="center"/>
    </xf>
    <xf numFmtId="0" fontId="10" fillId="0" borderId="0" xfId="0" applyFont="1" applyBorder="1" applyAlignment="1" applyProtection="1">
      <alignment vertical="center"/>
    </xf>
    <xf numFmtId="0" fontId="16" fillId="0" borderId="0" xfId="0" applyFont="1" applyAlignment="1" applyProtection="1">
      <alignment vertical="top"/>
    </xf>
    <xf numFmtId="0" fontId="17" fillId="4" borderId="4" xfId="0" applyFont="1" applyFill="1" applyBorder="1" applyAlignment="1" applyProtection="1">
      <alignment horizontal="left" vertical="center"/>
      <protection locked="0"/>
    </xf>
    <xf numFmtId="0" fontId="17" fillId="4" borderId="2" xfId="0" applyFont="1" applyFill="1" applyBorder="1" applyAlignment="1" applyProtection="1">
      <alignment horizontal="left" vertical="center"/>
      <protection locked="0"/>
    </xf>
    <xf numFmtId="0" fontId="10" fillId="0" borderId="0" xfId="0" applyFont="1" applyAlignment="1" applyProtection="1">
      <alignment vertical="top"/>
    </xf>
    <xf numFmtId="0" fontId="17" fillId="4" borderId="4" xfId="0" applyFont="1" applyFill="1" applyBorder="1" applyAlignment="1" applyProtection="1">
      <alignment horizontal="left" vertical="center" wrapText="1"/>
      <protection locked="0"/>
    </xf>
    <xf numFmtId="0" fontId="17" fillId="4" borderId="2" xfId="0" applyFont="1" applyFill="1" applyBorder="1" applyAlignment="1" applyProtection="1">
      <alignment horizontal="left" vertical="center" wrapText="1"/>
      <protection locked="0"/>
    </xf>
    <xf numFmtId="0" fontId="10" fillId="3" borderId="2" xfId="0" applyFont="1" applyFill="1" applyBorder="1" applyAlignment="1">
      <alignment vertical="center"/>
    </xf>
    <xf numFmtId="0" fontId="10" fillId="0" borderId="0" xfId="0" applyFont="1" applyFill="1">
      <alignment vertical="center"/>
    </xf>
    <xf numFmtId="0" fontId="10" fillId="0" borderId="2" xfId="0" applyFont="1" applyFill="1" applyBorder="1" applyAlignment="1">
      <alignment vertical="center" wrapText="1"/>
    </xf>
    <xf numFmtId="0" fontId="10" fillId="4" borderId="12" xfId="0" applyFont="1" applyFill="1" applyBorder="1" applyAlignment="1" applyProtection="1">
      <alignment horizontal="center" vertical="center" wrapText="1"/>
      <protection locked="0"/>
    </xf>
    <xf numFmtId="0" fontId="10" fillId="0" borderId="2" xfId="0" applyFont="1" applyBorder="1" applyAlignment="1">
      <alignment vertical="center" wrapText="1"/>
    </xf>
    <xf numFmtId="0" fontId="10" fillId="4" borderId="3" xfId="0" applyFont="1" applyFill="1" applyBorder="1" applyAlignment="1" applyProtection="1">
      <alignment horizontal="center" vertical="center" wrapText="1"/>
      <protection locked="0"/>
    </xf>
    <xf numFmtId="0" fontId="10" fillId="0" borderId="0" xfId="0" applyFont="1" applyFill="1" applyBorder="1">
      <alignment vertical="center"/>
    </xf>
    <xf numFmtId="38" fontId="12" fillId="0" borderId="1" xfId="1" applyFont="1" applyFill="1" applyBorder="1" applyAlignment="1">
      <alignment horizontal="right" vertical="center"/>
    </xf>
    <xf numFmtId="0" fontId="10" fillId="0" borderId="1" xfId="0" applyFont="1" applyFill="1" applyBorder="1">
      <alignment vertical="center"/>
    </xf>
    <xf numFmtId="0" fontId="12" fillId="0" borderId="0" xfId="0" applyFont="1" applyFill="1" applyAlignment="1">
      <alignment horizontal="right" vertical="center"/>
    </xf>
    <xf numFmtId="0" fontId="12" fillId="0" borderId="1" xfId="0" applyFont="1" applyFill="1" applyBorder="1" applyAlignment="1">
      <alignment horizontal="right" vertical="center"/>
    </xf>
    <xf numFmtId="0" fontId="18" fillId="0" borderId="0" xfId="0" applyFont="1" applyAlignment="1" applyProtection="1">
      <alignment vertical="top"/>
    </xf>
    <xf numFmtId="0" fontId="19" fillId="0" borderId="4" xfId="0" applyFont="1" applyBorder="1" applyAlignment="1" applyProtection="1">
      <alignment horizontal="left" vertical="center"/>
      <protection locked="0"/>
    </xf>
    <xf numFmtId="0" fontId="11" fillId="0" borderId="2" xfId="0" applyFont="1" applyBorder="1" applyAlignment="1" applyProtection="1">
      <alignment horizontal="left" vertical="center"/>
    </xf>
    <xf numFmtId="0" fontId="11" fillId="0" borderId="2" xfId="0" applyFont="1" applyBorder="1" applyProtection="1">
      <alignment vertical="center"/>
    </xf>
    <xf numFmtId="0" fontId="19" fillId="0" borderId="2" xfId="0" applyFont="1" applyBorder="1" applyAlignment="1" applyProtection="1">
      <alignment horizontal="left" vertical="center"/>
      <protection locked="0"/>
    </xf>
    <xf numFmtId="0" fontId="11" fillId="0" borderId="5" xfId="0" applyFont="1" applyBorder="1" applyAlignment="1" applyProtection="1">
      <alignment horizontal="left" vertical="center"/>
    </xf>
    <xf numFmtId="0" fontId="19" fillId="0" borderId="4" xfId="0" applyFont="1" applyBorder="1" applyAlignment="1" applyProtection="1">
      <alignment horizontal="left" vertical="center" wrapText="1"/>
      <protection locked="0"/>
    </xf>
    <xf numFmtId="0" fontId="19" fillId="0" borderId="2" xfId="0" applyFont="1" applyBorder="1" applyAlignment="1" applyProtection="1">
      <alignment horizontal="left" vertical="center"/>
    </xf>
    <xf numFmtId="0" fontId="19" fillId="0" borderId="2" xfId="0" applyFont="1" applyBorder="1" applyAlignment="1" applyProtection="1">
      <alignment horizontal="left" vertical="center" wrapText="1"/>
    </xf>
    <xf numFmtId="0" fontId="19" fillId="0" borderId="2" xfId="0" applyFont="1" applyBorder="1" applyAlignment="1" applyProtection="1">
      <alignment horizontal="left" vertical="center" wrapText="1"/>
      <protection locked="0"/>
    </xf>
    <xf numFmtId="0" fontId="19" fillId="0" borderId="5" xfId="0" applyFont="1" applyBorder="1" applyAlignment="1" applyProtection="1">
      <alignment horizontal="left" vertical="center"/>
    </xf>
    <xf numFmtId="0" fontId="10" fillId="0" borderId="2" xfId="0" applyFont="1" applyBorder="1" applyAlignment="1" applyProtection="1">
      <alignment vertical="center"/>
    </xf>
    <xf numFmtId="0" fontId="10" fillId="0" borderId="3" xfId="0" applyFont="1" applyBorder="1" applyAlignment="1" applyProtection="1">
      <alignment horizontal="left" vertical="center"/>
    </xf>
    <xf numFmtId="0" fontId="10" fillId="0" borderId="4"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5" xfId="0" applyFont="1" applyBorder="1" applyAlignment="1" applyProtection="1">
      <alignment horizontal="center" vertical="center"/>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4" fillId="0" borderId="0" xfId="2" applyFont="1" applyBorder="1" applyAlignment="1" applyProtection="1">
      <alignment horizontal="center" vertical="center" wrapText="1"/>
    </xf>
    <xf numFmtId="0" fontId="10" fillId="0" borderId="6" xfId="0" applyFont="1" applyBorder="1" applyAlignment="1" applyProtection="1">
      <alignment horizontal="left" vertical="center"/>
    </xf>
    <xf numFmtId="0" fontId="10" fillId="0" borderId="7" xfId="0" applyFont="1" applyBorder="1" applyAlignment="1" applyProtection="1">
      <alignment horizontal="left" vertical="center"/>
    </xf>
    <xf numFmtId="0" fontId="10" fillId="0" borderId="8" xfId="0" applyFont="1" applyBorder="1" applyAlignment="1" applyProtection="1">
      <alignment horizontal="left" vertical="center"/>
    </xf>
    <xf numFmtId="0" fontId="10" fillId="0" borderId="9" xfId="0" applyFont="1" applyBorder="1" applyAlignment="1" applyProtection="1">
      <alignment horizontal="left" vertical="center"/>
    </xf>
    <xf numFmtId="0" fontId="10" fillId="0" borderId="1" xfId="0" applyFont="1" applyBorder="1" applyAlignment="1" applyProtection="1">
      <alignment horizontal="left" vertical="center"/>
    </xf>
    <xf numFmtId="0" fontId="10" fillId="0" borderId="10" xfId="0" applyFont="1" applyBorder="1" applyAlignment="1" applyProtection="1">
      <alignment horizontal="left" vertical="center"/>
    </xf>
    <xf numFmtId="0" fontId="9" fillId="0" borderId="4" xfId="2" applyFont="1" applyBorder="1" applyAlignment="1" applyProtection="1">
      <alignment horizontal="center" vertical="center" wrapText="1"/>
    </xf>
    <xf numFmtId="0" fontId="9" fillId="0" borderId="2" xfId="2" applyFont="1" applyBorder="1" applyAlignment="1" applyProtection="1">
      <alignment horizontal="center" vertical="center" wrapText="1"/>
    </xf>
    <xf numFmtId="0" fontId="9" fillId="0" borderId="5" xfId="2" applyFont="1" applyBorder="1" applyAlignment="1" applyProtection="1">
      <alignment horizontal="center" vertical="center" wrapText="1"/>
    </xf>
    <xf numFmtId="0" fontId="3" fillId="4" borderId="4" xfId="2" applyNumberFormat="1" applyFont="1" applyFill="1" applyBorder="1" applyAlignment="1" applyProtection="1">
      <alignment horizontal="center" vertical="center" wrapText="1"/>
      <protection locked="0"/>
    </xf>
    <xf numFmtId="0" fontId="3" fillId="4" borderId="2" xfId="2" applyNumberFormat="1" applyFont="1" applyFill="1" applyBorder="1" applyAlignment="1" applyProtection="1">
      <alignment horizontal="center" vertical="center" wrapText="1"/>
      <protection locked="0"/>
    </xf>
    <xf numFmtId="0" fontId="3" fillId="4" borderId="5" xfId="2" applyNumberFormat="1" applyFont="1" applyFill="1" applyBorder="1" applyAlignment="1" applyProtection="1">
      <alignment horizontal="center" vertical="center" wrapText="1"/>
      <protection locked="0"/>
    </xf>
    <xf numFmtId="0" fontId="3" fillId="4" borderId="4" xfId="2" applyNumberFormat="1" applyFont="1" applyFill="1" applyBorder="1" applyAlignment="1" applyProtection="1">
      <alignment horizontal="center" vertical="center"/>
      <protection locked="0"/>
    </xf>
    <xf numFmtId="0" fontId="3" fillId="4" borderId="2" xfId="2" applyNumberFormat="1" applyFont="1" applyFill="1" applyBorder="1" applyAlignment="1" applyProtection="1">
      <alignment horizontal="center" vertical="center"/>
      <protection locked="0"/>
    </xf>
    <xf numFmtId="0" fontId="3" fillId="4" borderId="5" xfId="2" applyNumberFormat="1" applyFont="1" applyFill="1" applyBorder="1" applyAlignment="1" applyProtection="1">
      <alignment horizontal="center" vertical="center"/>
      <protection locked="0"/>
    </xf>
    <xf numFmtId="0" fontId="3" fillId="0" borderId="4" xfId="2" applyFont="1" applyBorder="1" applyAlignment="1" applyProtection="1">
      <alignment horizontal="center" vertical="center" wrapText="1"/>
    </xf>
    <xf numFmtId="0" fontId="3" fillId="0" borderId="2" xfId="2" applyFont="1" applyBorder="1" applyAlignment="1" applyProtection="1">
      <alignment horizontal="center" vertical="center" wrapText="1"/>
    </xf>
    <xf numFmtId="0" fontId="3" fillId="0" borderId="5" xfId="2" applyFont="1" applyBorder="1" applyAlignment="1" applyProtection="1">
      <alignment horizontal="center" vertical="center" wrapText="1"/>
    </xf>
    <xf numFmtId="0" fontId="9" fillId="4" borderId="4" xfId="2" applyNumberFormat="1" applyFont="1" applyFill="1" applyBorder="1" applyAlignment="1" applyProtection="1">
      <alignment horizontal="left" vertical="center" wrapText="1"/>
      <protection locked="0"/>
    </xf>
    <xf numFmtId="0" fontId="9" fillId="4" borderId="2" xfId="2" applyNumberFormat="1" applyFont="1" applyFill="1" applyBorder="1" applyAlignment="1" applyProtection="1">
      <alignment horizontal="left" vertical="center" wrapText="1"/>
      <protection locked="0"/>
    </xf>
    <xf numFmtId="0" fontId="9" fillId="4" borderId="5" xfId="2" applyNumberFormat="1" applyFont="1" applyFill="1" applyBorder="1" applyAlignment="1" applyProtection="1">
      <alignment horizontal="left" vertical="center" wrapText="1"/>
      <protection locked="0"/>
    </xf>
    <xf numFmtId="0" fontId="3" fillId="0" borderId="4" xfId="2" applyFont="1" applyBorder="1" applyAlignment="1" applyProtection="1">
      <alignment horizontal="center" vertical="center"/>
    </xf>
    <xf numFmtId="0" fontId="3" fillId="0" borderId="2" xfId="2" applyFont="1" applyBorder="1" applyAlignment="1" applyProtection="1">
      <alignment horizontal="center" vertical="center"/>
    </xf>
    <xf numFmtId="0" fontId="3" fillId="0" borderId="5" xfId="2" applyFont="1" applyBorder="1" applyAlignment="1" applyProtection="1">
      <alignment horizontal="center" vertical="center"/>
    </xf>
    <xf numFmtId="0" fontId="10" fillId="4" borderId="2" xfId="0" applyFont="1" applyFill="1" applyBorder="1" applyAlignment="1" applyProtection="1">
      <alignment horizontal="left" vertical="center"/>
    </xf>
    <xf numFmtId="0" fontId="10" fillId="4" borderId="5" xfId="0" applyFont="1" applyFill="1" applyBorder="1" applyAlignment="1" applyProtection="1">
      <alignment horizontal="left" vertical="center"/>
    </xf>
    <xf numFmtId="0" fontId="17" fillId="4" borderId="2" xfId="0" applyFont="1" applyFill="1" applyBorder="1" applyAlignment="1" applyProtection="1">
      <alignment horizontal="left" vertical="center"/>
    </xf>
    <xf numFmtId="0" fontId="17" fillId="4" borderId="5" xfId="0" applyFont="1" applyFill="1" applyBorder="1" applyAlignment="1" applyProtection="1">
      <alignment horizontal="left" vertical="center"/>
    </xf>
    <xf numFmtId="38" fontId="10" fillId="0" borderId="3" xfId="1" applyFont="1" applyFill="1" applyBorder="1" applyAlignment="1">
      <alignment horizontal="center" vertical="center"/>
    </xf>
    <xf numFmtId="0" fontId="10" fillId="0" borderId="3" xfId="0" applyFont="1" applyFill="1" applyBorder="1" applyAlignment="1">
      <alignment horizontal="left" vertical="center" indent="1"/>
    </xf>
    <xf numFmtId="0" fontId="10" fillId="0" borderId="3" xfId="0" applyFont="1" applyFill="1" applyBorder="1" applyAlignment="1">
      <alignment horizontal="left"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5"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0" borderId="3" xfId="0" applyFont="1" applyFill="1" applyBorder="1" applyAlignment="1">
      <alignment horizontal="left" vertical="center"/>
    </xf>
    <xf numFmtId="0" fontId="10" fillId="0" borderId="3" xfId="0" applyFont="1" applyFill="1" applyBorder="1" applyAlignment="1">
      <alignment horizontal="center" vertical="center"/>
    </xf>
    <xf numFmtId="3" fontId="10" fillId="0" borderId="3" xfId="0" applyNumberFormat="1" applyFont="1" applyFill="1" applyBorder="1" applyAlignment="1">
      <alignment horizontal="center" vertical="center"/>
    </xf>
    <xf numFmtId="38" fontId="10" fillId="3" borderId="3" xfId="1" applyFont="1" applyFill="1" applyBorder="1" applyAlignment="1">
      <alignment horizontal="center" vertical="center"/>
    </xf>
    <xf numFmtId="3" fontId="10" fillId="3" borderId="3" xfId="0" applyNumberFormat="1" applyFont="1" applyFill="1" applyBorder="1" applyAlignment="1">
      <alignment horizontal="center" vertical="center"/>
    </xf>
    <xf numFmtId="0" fontId="10" fillId="3" borderId="3" xfId="0" applyFont="1" applyFill="1" applyBorder="1" applyAlignment="1">
      <alignment horizontal="center" vertical="center"/>
    </xf>
    <xf numFmtId="0" fontId="10" fillId="0" borderId="3" xfId="0" applyFont="1" applyBorder="1" applyAlignment="1">
      <alignment horizontal="center" vertical="center"/>
    </xf>
    <xf numFmtId="0" fontId="10" fillId="0" borderId="4" xfId="0" applyFont="1" applyFill="1" applyBorder="1" applyAlignment="1">
      <alignment horizontal="left" vertical="center"/>
    </xf>
    <xf numFmtId="0" fontId="10" fillId="0" borderId="2" xfId="0" applyFont="1" applyFill="1" applyBorder="1" applyAlignment="1">
      <alignment horizontal="left" vertical="center"/>
    </xf>
    <xf numFmtId="0" fontId="10" fillId="0" borderId="5" xfId="0" applyFont="1" applyFill="1" applyBorder="1" applyAlignment="1">
      <alignment horizontal="left" vertical="center"/>
    </xf>
    <xf numFmtId="0" fontId="16" fillId="0" borderId="3" xfId="0" applyFont="1" applyFill="1" applyBorder="1" applyAlignment="1">
      <alignment horizontal="left" vertical="center"/>
    </xf>
    <xf numFmtId="0" fontId="17" fillId="0" borderId="4" xfId="0" applyFont="1" applyFill="1" applyBorder="1" applyAlignment="1">
      <alignment horizontal="left" vertical="center" wrapText="1"/>
    </xf>
    <xf numFmtId="0" fontId="17" fillId="0" borderId="2" xfId="0" applyFont="1" applyFill="1" applyBorder="1" applyAlignment="1">
      <alignment horizontal="left" vertical="center" wrapText="1"/>
    </xf>
    <xf numFmtId="176" fontId="10" fillId="0" borderId="2" xfId="0" applyNumberFormat="1" applyFont="1" applyFill="1" applyBorder="1" applyAlignment="1">
      <alignment horizontal="left" vertical="center"/>
    </xf>
    <xf numFmtId="176" fontId="10" fillId="0" borderId="5" xfId="0" applyNumberFormat="1" applyFont="1" applyFill="1" applyBorder="1" applyAlignment="1">
      <alignment horizontal="left" vertical="center"/>
    </xf>
    <xf numFmtId="38" fontId="10" fillId="3" borderId="3" xfId="0" applyNumberFormat="1" applyFont="1" applyFill="1" applyBorder="1" applyAlignment="1">
      <alignment horizontal="center" vertical="center"/>
    </xf>
    <xf numFmtId="0" fontId="10" fillId="0" borderId="0" xfId="0" applyFont="1" applyFill="1" applyAlignment="1">
      <alignment horizontal="center" vertical="center"/>
    </xf>
    <xf numFmtId="0" fontId="10" fillId="0" borderId="3" xfId="0" applyFont="1" applyBorder="1" applyAlignment="1">
      <alignment horizontal="left" vertical="center"/>
    </xf>
    <xf numFmtId="0" fontId="10" fillId="0" borderId="9" xfId="0" applyFont="1" applyBorder="1" applyAlignment="1">
      <alignment horizontal="left" vertical="center" wrapText="1"/>
    </xf>
    <xf numFmtId="0" fontId="10" fillId="0" borderId="1" xfId="0" applyFont="1" applyBorder="1" applyAlignment="1">
      <alignment horizontal="left" vertical="center" wrapText="1"/>
    </xf>
    <xf numFmtId="0" fontId="10" fillId="0" borderId="10" xfId="0" applyFont="1" applyBorder="1" applyAlignment="1">
      <alignment horizontal="left" vertical="center" wrapText="1"/>
    </xf>
    <xf numFmtId="0" fontId="10" fillId="0" borderId="4" xfId="0" applyFont="1" applyFill="1" applyBorder="1" applyAlignment="1">
      <alignment horizontal="right" vertical="center" wrapText="1"/>
    </xf>
    <xf numFmtId="0" fontId="10" fillId="0" borderId="2" xfId="0" applyFont="1" applyFill="1" applyBorder="1" applyAlignment="1">
      <alignment horizontal="right" vertical="center" wrapText="1"/>
    </xf>
    <xf numFmtId="3" fontId="12" fillId="3" borderId="1" xfId="0" applyNumberFormat="1" applyFont="1" applyFill="1" applyBorder="1" applyAlignment="1">
      <alignment horizontal="right" vertical="center"/>
    </xf>
    <xf numFmtId="0" fontId="12" fillId="3" borderId="1" xfId="0" applyFont="1" applyFill="1" applyBorder="1" applyAlignment="1">
      <alignment horizontal="right" vertical="center"/>
    </xf>
    <xf numFmtId="3" fontId="12" fillId="0" borderId="1" xfId="0" applyNumberFormat="1" applyFont="1" applyFill="1" applyBorder="1" applyAlignment="1">
      <alignment horizontal="right" vertical="center"/>
    </xf>
    <xf numFmtId="0" fontId="12" fillId="0" borderId="1" xfId="0" applyFont="1" applyFill="1" applyBorder="1" applyAlignment="1">
      <alignment horizontal="right" vertical="center"/>
    </xf>
    <xf numFmtId="38" fontId="12" fillId="3" borderId="1" xfId="1" applyFont="1" applyFill="1" applyBorder="1" applyAlignment="1">
      <alignment horizontal="right" vertical="center"/>
    </xf>
    <xf numFmtId="0" fontId="3" fillId="0" borderId="4" xfId="2" applyFont="1" applyFill="1" applyBorder="1" applyAlignment="1" applyProtection="1">
      <alignment horizontal="center" vertical="center" wrapText="1"/>
    </xf>
    <xf numFmtId="0" fontId="3" fillId="0" borderId="2" xfId="2" applyFont="1" applyFill="1" applyBorder="1" applyAlignment="1" applyProtection="1">
      <alignment horizontal="center" vertical="center" wrapText="1"/>
    </xf>
    <xf numFmtId="0" fontId="3" fillId="0" borderId="5" xfId="2" applyFont="1" applyFill="1" applyBorder="1" applyAlignment="1" applyProtection="1">
      <alignment horizontal="center" vertical="center" wrapText="1"/>
    </xf>
    <xf numFmtId="0" fontId="3" fillId="2" borderId="16" xfId="2" applyFont="1" applyFill="1" applyBorder="1" applyAlignment="1" applyProtection="1">
      <alignment horizontal="center" vertical="center" wrapText="1"/>
    </xf>
    <xf numFmtId="0" fontId="3" fillId="2" borderId="17" xfId="2" applyFont="1" applyFill="1" applyBorder="1" applyAlignment="1" applyProtection="1">
      <alignment horizontal="center" vertical="center" wrapText="1"/>
    </xf>
    <xf numFmtId="0" fontId="3" fillId="0" borderId="3" xfId="2" applyFont="1" applyBorder="1" applyAlignment="1" applyProtection="1">
      <alignment horizontal="center" vertical="center" wrapText="1"/>
    </xf>
    <xf numFmtId="0" fontId="6" fillId="2" borderId="16" xfId="2" applyFont="1" applyFill="1" applyBorder="1" applyAlignment="1" applyProtection="1">
      <alignment horizontal="center" vertical="center" wrapText="1"/>
    </xf>
    <xf numFmtId="0" fontId="6" fillId="2" borderId="17" xfId="2" applyFont="1" applyFill="1" applyBorder="1" applyAlignment="1" applyProtection="1">
      <alignment horizontal="center" vertical="center" wrapText="1"/>
    </xf>
    <xf numFmtId="0" fontId="3" fillId="2" borderId="19" xfId="2" applyFont="1" applyFill="1" applyBorder="1" applyAlignment="1" applyProtection="1">
      <alignment horizontal="center" vertical="center" wrapText="1"/>
    </xf>
    <xf numFmtId="0" fontId="3" fillId="2" borderId="20" xfId="2" applyFont="1" applyFill="1" applyBorder="1" applyAlignment="1" applyProtection="1">
      <alignment horizontal="center" vertical="center" wrapText="1"/>
    </xf>
    <xf numFmtId="0" fontId="3" fillId="0" borderId="21" xfId="2" applyFont="1" applyBorder="1" applyAlignment="1" applyProtection="1">
      <alignment horizontal="center" vertical="center" wrapText="1"/>
    </xf>
    <xf numFmtId="0" fontId="3" fillId="2" borderId="16" xfId="2" applyFont="1" applyFill="1" applyBorder="1" applyAlignment="1" applyProtection="1">
      <alignment horizontal="center" vertical="center"/>
    </xf>
    <xf numFmtId="0" fontId="3" fillId="2" borderId="17" xfId="2" applyFont="1" applyFill="1" applyBorder="1" applyAlignment="1" applyProtection="1">
      <alignment horizontal="center" vertical="center"/>
    </xf>
    <xf numFmtId="0" fontId="3" fillId="0" borderId="11" xfId="2" applyFont="1" applyBorder="1" applyAlignment="1" applyProtection="1">
      <alignment horizontal="left" vertical="center" wrapText="1"/>
    </xf>
    <xf numFmtId="0" fontId="3" fillId="0" borderId="12" xfId="2" applyFont="1" applyBorder="1" applyAlignment="1" applyProtection="1">
      <alignment horizontal="left" vertical="center" wrapText="1"/>
    </xf>
    <xf numFmtId="0" fontId="3" fillId="2" borderId="19" xfId="2" applyFont="1" applyFill="1" applyBorder="1" applyAlignment="1" applyProtection="1">
      <alignment horizontal="center" vertical="center"/>
    </xf>
    <xf numFmtId="0" fontId="3" fillId="2" borderId="20" xfId="2" applyFont="1" applyFill="1" applyBorder="1" applyAlignment="1" applyProtection="1">
      <alignment horizontal="center" vertical="center"/>
    </xf>
    <xf numFmtId="0" fontId="3" fillId="0" borderId="19" xfId="2" applyFont="1" applyFill="1" applyBorder="1" applyAlignment="1" applyProtection="1">
      <alignment horizontal="center" vertical="center"/>
    </xf>
    <xf numFmtId="0" fontId="3" fillId="0" borderId="20" xfId="2" applyFont="1" applyFill="1" applyBorder="1" applyAlignment="1" applyProtection="1">
      <alignment horizontal="center" vertical="center"/>
    </xf>
    <xf numFmtId="0" fontId="6" fillId="2" borderId="21" xfId="2" applyFont="1" applyFill="1" applyBorder="1" applyAlignment="1" applyProtection="1">
      <alignment horizontal="center" vertical="center" wrapText="1"/>
    </xf>
    <xf numFmtId="0" fontId="6" fillId="2" borderId="2" xfId="2" applyFont="1" applyFill="1" applyBorder="1" applyAlignment="1" applyProtection="1">
      <alignment horizontal="center" vertical="center" wrapText="1"/>
    </xf>
    <xf numFmtId="0" fontId="6" fillId="2" borderId="5" xfId="2" applyFont="1" applyFill="1" applyBorder="1" applyAlignment="1" applyProtection="1">
      <alignment horizontal="center" vertical="center" wrapText="1"/>
    </xf>
    <xf numFmtId="0" fontId="6" fillId="0" borderId="3" xfId="2" applyFont="1" applyBorder="1" applyAlignment="1" applyProtection="1">
      <alignment horizontal="center" vertical="center" wrapText="1"/>
    </xf>
    <xf numFmtId="0" fontId="3" fillId="2" borderId="22" xfId="2" applyFont="1" applyFill="1" applyBorder="1" applyAlignment="1" applyProtection="1">
      <alignment horizontal="center" vertical="center" wrapText="1"/>
    </xf>
    <xf numFmtId="0" fontId="3" fillId="2" borderId="23" xfId="2" applyFont="1" applyFill="1" applyBorder="1" applyAlignment="1" applyProtection="1">
      <alignment horizontal="center" vertical="center" wrapText="1"/>
    </xf>
    <xf numFmtId="0" fontId="3" fillId="2" borderId="24" xfId="2" applyFont="1" applyFill="1" applyBorder="1" applyAlignment="1" applyProtection="1">
      <alignment horizontal="center" vertical="center" wrapText="1"/>
    </xf>
    <xf numFmtId="0" fontId="3" fillId="0" borderId="3" xfId="2" applyFont="1" applyFill="1" applyBorder="1" applyAlignment="1" applyProtection="1">
      <alignment horizontal="center" vertical="center" wrapText="1"/>
    </xf>
    <xf numFmtId="0" fontId="11" fillId="0" borderId="4" xfId="0" applyFont="1" applyBorder="1" applyAlignment="1" applyProtection="1">
      <alignment horizontal="left" vertical="center"/>
    </xf>
    <xf numFmtId="0" fontId="10" fillId="0" borderId="2" xfId="0" applyFont="1" applyBorder="1" applyAlignment="1" applyProtection="1">
      <alignment horizontal="left" vertical="center"/>
    </xf>
    <xf numFmtId="0" fontId="10" fillId="3" borderId="2" xfId="0" applyFont="1" applyFill="1" applyBorder="1" applyAlignment="1" applyProtection="1">
      <alignment horizontal="center" vertical="center"/>
    </xf>
    <xf numFmtId="0" fontId="10" fillId="0" borderId="5" xfId="0" applyFont="1" applyBorder="1" applyAlignment="1" applyProtection="1">
      <alignment horizontal="left" vertical="center"/>
    </xf>
    <xf numFmtId="0" fontId="10" fillId="0" borderId="15" xfId="0" applyFont="1" applyBorder="1" applyAlignment="1" applyProtection="1">
      <alignment horizontal="left" vertical="center"/>
    </xf>
    <xf numFmtId="0" fontId="3" fillId="4" borderId="2" xfId="2" applyFont="1" applyFill="1" applyBorder="1" applyAlignment="1" applyProtection="1">
      <alignment horizontal="center" vertical="center"/>
      <protection locked="0"/>
    </xf>
    <xf numFmtId="0" fontId="3" fillId="0" borderId="11" xfId="2" applyFont="1" applyBorder="1" applyAlignment="1" applyProtection="1">
      <alignment horizontal="center" vertical="center" wrapText="1"/>
    </xf>
    <xf numFmtId="0" fontId="3" fillId="0" borderId="12" xfId="2" applyFont="1" applyBorder="1" applyAlignment="1" applyProtection="1">
      <alignment horizontal="center" vertical="center" wrapText="1"/>
    </xf>
    <xf numFmtId="0" fontId="3" fillId="0" borderId="6" xfId="2" applyFont="1" applyBorder="1" applyAlignment="1" applyProtection="1">
      <alignment horizontal="center" vertical="center" wrapText="1"/>
    </xf>
    <xf numFmtId="0" fontId="3" fillId="0" borderId="7" xfId="2" applyFont="1" applyBorder="1" applyAlignment="1" applyProtection="1">
      <alignment horizontal="center" vertical="center" wrapText="1"/>
    </xf>
    <xf numFmtId="0" fontId="3" fillId="0" borderId="8" xfId="2" applyFont="1" applyBorder="1" applyAlignment="1" applyProtection="1">
      <alignment horizontal="center" vertical="center" wrapText="1"/>
    </xf>
    <xf numFmtId="0" fontId="3" fillId="0" borderId="9" xfId="2" applyFont="1" applyBorder="1" applyAlignment="1" applyProtection="1">
      <alignment horizontal="center" vertical="center" wrapText="1"/>
    </xf>
    <xf numFmtId="0" fontId="3" fillId="0" borderId="1" xfId="2" applyFont="1" applyBorder="1" applyAlignment="1" applyProtection="1">
      <alignment horizontal="center" vertical="center" wrapText="1"/>
    </xf>
    <xf numFmtId="0" fontId="3" fillId="0" borderId="10" xfId="2" applyFont="1" applyBorder="1" applyAlignment="1" applyProtection="1">
      <alignment horizontal="center" vertical="center" wrapText="1"/>
    </xf>
    <xf numFmtId="0" fontId="3" fillId="2" borderId="16" xfId="2" applyFont="1" applyFill="1" applyBorder="1" applyAlignment="1" applyProtection="1">
      <alignment horizontal="left" vertical="center" wrapText="1"/>
    </xf>
    <xf numFmtId="0" fontId="3" fillId="2" borderId="17" xfId="2" applyFont="1" applyFill="1" applyBorder="1" applyAlignment="1" applyProtection="1">
      <alignment horizontal="left" vertical="center" wrapText="1"/>
    </xf>
    <xf numFmtId="0" fontId="3" fillId="2" borderId="4" xfId="2" applyFont="1" applyFill="1" applyBorder="1" applyAlignment="1" applyProtection="1">
      <alignment horizontal="right" vertical="center" wrapText="1"/>
    </xf>
    <xf numFmtId="0" fontId="3" fillId="2" borderId="2" xfId="2" applyFont="1" applyFill="1" applyBorder="1" applyAlignment="1" applyProtection="1">
      <alignment horizontal="right" vertical="center" wrapText="1"/>
    </xf>
    <xf numFmtId="0" fontId="3" fillId="2" borderId="5" xfId="2" applyFont="1" applyFill="1" applyBorder="1" applyAlignment="1" applyProtection="1">
      <alignment horizontal="right" vertical="center" wrapText="1"/>
    </xf>
    <xf numFmtId="0" fontId="13" fillId="2" borderId="19" xfId="2" applyFont="1" applyFill="1" applyBorder="1" applyAlignment="1" applyProtection="1">
      <alignment horizontal="center" vertical="center" wrapText="1"/>
    </xf>
    <xf numFmtId="0" fontId="13" fillId="2" borderId="20" xfId="2" applyFont="1" applyFill="1" applyBorder="1" applyAlignment="1" applyProtection="1">
      <alignment horizontal="center" vertical="center" wrapText="1"/>
    </xf>
    <xf numFmtId="0" fontId="3" fillId="3" borderId="4" xfId="2" applyNumberFormat="1" applyFont="1" applyFill="1" applyBorder="1" applyAlignment="1" applyProtection="1">
      <alignment horizontal="center" vertical="center" wrapText="1"/>
    </xf>
    <xf numFmtId="0" fontId="3" fillId="3" borderId="2" xfId="2" applyNumberFormat="1" applyFont="1" applyFill="1" applyBorder="1" applyAlignment="1" applyProtection="1">
      <alignment horizontal="center" vertical="center" wrapText="1"/>
    </xf>
    <xf numFmtId="0" fontId="3" fillId="3" borderId="5" xfId="2" applyNumberFormat="1" applyFont="1" applyFill="1" applyBorder="1" applyAlignment="1" applyProtection="1">
      <alignment horizontal="center" vertical="center" wrapText="1"/>
    </xf>
    <xf numFmtId="0" fontId="3" fillId="3" borderId="4" xfId="2" applyNumberFormat="1" applyFont="1" applyFill="1" applyBorder="1" applyAlignment="1" applyProtection="1">
      <alignment horizontal="center" vertical="center"/>
    </xf>
    <xf numFmtId="0" fontId="3" fillId="3" borderId="2" xfId="2" applyNumberFormat="1" applyFont="1" applyFill="1" applyBorder="1" applyAlignment="1" applyProtection="1">
      <alignment horizontal="center" vertical="center"/>
    </xf>
    <xf numFmtId="0" fontId="3" fillId="3" borderId="5" xfId="2" applyNumberFormat="1" applyFont="1" applyFill="1" applyBorder="1" applyAlignment="1" applyProtection="1">
      <alignment horizontal="center" vertical="center"/>
    </xf>
    <xf numFmtId="0" fontId="9" fillId="3" borderId="4" xfId="2" applyNumberFormat="1" applyFont="1" applyFill="1" applyBorder="1" applyAlignment="1" applyProtection="1">
      <alignment horizontal="left" vertical="center" wrapText="1"/>
    </xf>
    <xf numFmtId="0" fontId="9" fillId="3" borderId="2" xfId="2" applyNumberFormat="1" applyFont="1" applyFill="1" applyBorder="1" applyAlignment="1" applyProtection="1">
      <alignment horizontal="left" vertical="center" wrapText="1"/>
    </xf>
    <xf numFmtId="0" fontId="9" fillId="3" borderId="5" xfId="2" applyNumberFormat="1" applyFont="1" applyFill="1" applyBorder="1" applyAlignment="1" applyProtection="1">
      <alignment horizontal="left" vertical="center" wrapText="1"/>
    </xf>
    <xf numFmtId="0" fontId="11" fillId="0" borderId="3" xfId="0" applyFont="1" applyBorder="1" applyAlignment="1" applyProtection="1">
      <alignment horizontal="left" vertical="center"/>
    </xf>
    <xf numFmtId="0" fontId="11" fillId="0" borderId="3" xfId="0" applyFont="1" applyBorder="1" applyAlignment="1" applyProtection="1">
      <alignment horizontal="center" vertical="center"/>
    </xf>
    <xf numFmtId="0" fontId="3" fillId="0" borderId="1" xfId="2" applyFont="1" applyBorder="1" applyAlignment="1" applyProtection="1">
      <alignment horizontal="left" vertical="center" wrapText="1"/>
    </xf>
    <xf numFmtId="0" fontId="11" fillId="0" borderId="6" xfId="0" applyFont="1" applyBorder="1" applyAlignment="1" applyProtection="1">
      <alignment horizontal="left" vertical="center"/>
    </xf>
    <xf numFmtId="0" fontId="11" fillId="0" borderId="7" xfId="0" applyFont="1" applyBorder="1" applyAlignment="1" applyProtection="1">
      <alignment horizontal="left" vertical="center"/>
    </xf>
    <xf numFmtId="0" fontId="11" fillId="0" borderId="8" xfId="0" applyFont="1" applyBorder="1" applyAlignment="1" applyProtection="1">
      <alignment horizontal="left" vertical="center"/>
    </xf>
    <xf numFmtId="0" fontId="11" fillId="0" borderId="9" xfId="0" applyFont="1" applyBorder="1" applyAlignment="1" applyProtection="1">
      <alignment horizontal="left" vertical="center"/>
    </xf>
    <xf numFmtId="0" fontId="11" fillId="0" borderId="1" xfId="0" applyFont="1" applyBorder="1" applyAlignment="1" applyProtection="1">
      <alignment horizontal="left" vertical="center"/>
    </xf>
    <xf numFmtId="0" fontId="11" fillId="0" borderId="10" xfId="0" applyFont="1" applyBorder="1" applyAlignment="1" applyProtection="1">
      <alignment horizontal="left" vertical="center"/>
    </xf>
    <xf numFmtId="0" fontId="3" fillId="0" borderId="6" xfId="2" applyFont="1" applyBorder="1" applyAlignment="1" applyProtection="1">
      <alignment horizontal="center" vertical="center"/>
    </xf>
    <xf numFmtId="0" fontId="3" fillId="0" borderId="7" xfId="2" applyFont="1" applyBorder="1" applyAlignment="1" applyProtection="1">
      <alignment horizontal="center" vertical="center"/>
    </xf>
    <xf numFmtId="0" fontId="3" fillId="0" borderId="8" xfId="2" applyFont="1" applyBorder="1" applyAlignment="1" applyProtection="1">
      <alignment horizontal="center" vertical="center"/>
    </xf>
    <xf numFmtId="0" fontId="5" fillId="0" borderId="11" xfId="2" applyFont="1" applyBorder="1" applyAlignment="1" applyProtection="1">
      <alignment horizontal="center" vertical="center" wrapText="1"/>
    </xf>
    <xf numFmtId="0" fontId="5" fillId="0" borderId="12" xfId="2" applyFont="1" applyBorder="1" applyAlignment="1" applyProtection="1">
      <alignment horizontal="center" vertical="center" wrapText="1"/>
    </xf>
    <xf numFmtId="0" fontId="3" fillId="0" borderId="1" xfId="2" applyFont="1" applyBorder="1" applyAlignment="1" applyProtection="1">
      <alignment horizontal="center" vertical="center"/>
    </xf>
    <xf numFmtId="0" fontId="3" fillId="0" borderId="13" xfId="2" applyFont="1" applyBorder="1" applyAlignment="1" applyProtection="1">
      <alignment horizontal="center" vertical="center" wrapText="1"/>
    </xf>
    <xf numFmtId="0" fontId="3" fillId="0" borderId="0" xfId="2" applyFont="1" applyBorder="1" applyAlignment="1" applyProtection="1">
      <alignment horizontal="center" vertical="center" wrapText="1"/>
    </xf>
    <xf numFmtId="0" fontId="3" fillId="0" borderId="14" xfId="2" applyFont="1" applyBorder="1" applyAlignment="1" applyProtection="1">
      <alignment horizontal="center" vertical="center" wrapText="1"/>
    </xf>
    <xf numFmtId="0" fontId="7" fillId="0" borderId="3" xfId="2" applyFont="1" applyBorder="1" applyAlignment="1" applyProtection="1">
      <alignment horizontal="center" vertical="center" textRotation="255"/>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FFFF99"/>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255512</xdr:colOff>
      <xdr:row>4</xdr:row>
      <xdr:rowOff>105833</xdr:rowOff>
    </xdr:from>
    <xdr:to>
      <xdr:col>35</xdr:col>
      <xdr:colOff>458258</xdr:colOff>
      <xdr:row>5</xdr:row>
      <xdr:rowOff>136526</xdr:rowOff>
    </xdr:to>
    <xdr:sp macro="" textlink="">
      <xdr:nvSpPr>
        <xdr:cNvPr id="2" name="角丸四角形吹き出し 1"/>
        <xdr:cNvSpPr/>
      </xdr:nvSpPr>
      <xdr:spPr>
        <a:xfrm>
          <a:off x="7727345" y="994833"/>
          <a:ext cx="2954413" cy="358776"/>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黄色のセルに必要事項を入力してください。</a:t>
          </a:r>
        </a:p>
      </xdr:txBody>
    </xdr:sp>
    <xdr:clientData/>
  </xdr:twoCellAnchor>
  <xdr:twoCellAnchor>
    <xdr:from>
      <xdr:col>30</xdr:col>
      <xdr:colOff>254000</xdr:colOff>
      <xdr:row>24</xdr:row>
      <xdr:rowOff>105833</xdr:rowOff>
    </xdr:from>
    <xdr:to>
      <xdr:col>36</xdr:col>
      <xdr:colOff>508000</xdr:colOff>
      <xdr:row>25</xdr:row>
      <xdr:rowOff>139550</xdr:rowOff>
    </xdr:to>
    <xdr:sp macro="" textlink="">
      <xdr:nvSpPr>
        <xdr:cNvPr id="3" name="角丸四角形吹き出し 2"/>
        <xdr:cNvSpPr/>
      </xdr:nvSpPr>
      <xdr:spPr>
        <a:xfrm>
          <a:off x="7683500" y="4953000"/>
          <a:ext cx="3693583" cy="361800"/>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（８）と（９）は、どちらか一方にのみ丸印を選択してください。</a:t>
          </a:r>
        </a:p>
      </xdr:txBody>
    </xdr:sp>
    <xdr:clientData/>
  </xdr:twoCellAnchor>
  <xdr:twoCellAnchor>
    <xdr:from>
      <xdr:col>30</xdr:col>
      <xdr:colOff>264583</xdr:colOff>
      <xdr:row>0</xdr:row>
      <xdr:rowOff>95249</xdr:rowOff>
    </xdr:from>
    <xdr:to>
      <xdr:col>35</xdr:col>
      <xdr:colOff>497416</xdr:colOff>
      <xdr:row>2</xdr:row>
      <xdr:rowOff>95250</xdr:rowOff>
    </xdr:to>
    <xdr:sp macro="" textlink="">
      <xdr:nvSpPr>
        <xdr:cNvPr id="4" name="角丸四角形吹き出し 3"/>
        <xdr:cNvSpPr/>
      </xdr:nvSpPr>
      <xdr:spPr>
        <a:xfrm>
          <a:off x="7821083" y="95249"/>
          <a:ext cx="2984500" cy="338668"/>
        </a:xfrm>
        <a:prstGeom prst="wedgeRoundRectCallout">
          <a:avLst>
            <a:gd name="adj1" fmla="val -54635"/>
            <a:gd name="adj2" fmla="val 3163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該当する項目を選択して■を表示してください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426242</xdr:colOff>
      <xdr:row>4</xdr:row>
      <xdr:rowOff>66676</xdr:rowOff>
    </xdr:from>
    <xdr:to>
      <xdr:col>30</xdr:col>
      <xdr:colOff>3759992</xdr:colOff>
      <xdr:row>5</xdr:row>
      <xdr:rowOff>288132</xdr:rowOff>
    </xdr:to>
    <xdr:sp macro="" textlink="">
      <xdr:nvSpPr>
        <xdr:cNvPr id="2" name="角丸四角形吹き出し 1"/>
        <xdr:cNvSpPr/>
      </xdr:nvSpPr>
      <xdr:spPr>
        <a:xfrm>
          <a:off x="8081961" y="1126332"/>
          <a:ext cx="3333750" cy="554831"/>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黄色のセルに必要事項を入力してください。</a:t>
          </a:r>
        </a:p>
        <a:p>
          <a:pPr algn="l"/>
          <a:r>
            <a:rPr kumimoji="1" lang="ja-JP" altLang="en-US" sz="1100"/>
            <a:t>青いセルは自動計算されたデータが表示されます。</a:t>
          </a: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9"/>
  <sheetViews>
    <sheetView workbookViewId="0">
      <selection activeCell="B12" sqref="B12"/>
    </sheetView>
  </sheetViews>
  <sheetFormatPr defaultRowHeight="13" x14ac:dyDescent="0.2"/>
  <cols>
    <col min="2" max="2" width="81.36328125" customWidth="1"/>
  </cols>
  <sheetData>
    <row r="2" spans="2:2" ht="16.5" x14ac:dyDescent="0.2">
      <c r="B2" s="34" t="s">
        <v>152</v>
      </c>
    </row>
    <row r="3" spans="2:2" ht="16.5" x14ac:dyDescent="0.2">
      <c r="B3" s="35" t="s">
        <v>153</v>
      </c>
    </row>
    <row r="4" spans="2:2" ht="33" x14ac:dyDescent="0.2">
      <c r="B4" s="35" t="s">
        <v>154</v>
      </c>
    </row>
    <row r="5" spans="2:2" ht="16.5" x14ac:dyDescent="0.2">
      <c r="B5" s="35" t="s">
        <v>151</v>
      </c>
    </row>
    <row r="6" spans="2:2" ht="16.5" x14ac:dyDescent="0.2">
      <c r="B6" s="35" t="s">
        <v>155</v>
      </c>
    </row>
    <row r="7" spans="2:2" ht="49.5" x14ac:dyDescent="0.2">
      <c r="B7" s="35" t="s">
        <v>150</v>
      </c>
    </row>
    <row r="8" spans="2:2" ht="49.5" x14ac:dyDescent="0.2">
      <c r="B8" s="35" t="s">
        <v>149</v>
      </c>
    </row>
    <row r="9" spans="2:2" ht="16.5" x14ac:dyDescent="0.2">
      <c r="B9" s="35" t="s">
        <v>156</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8"/>
  <sheetViews>
    <sheetView tabSelected="1" zoomScaleNormal="100" workbookViewId="0">
      <pane xSplit="7" ySplit="7" topLeftCell="H8" activePane="bottomRight" state="frozen"/>
      <selection pane="topRight" activeCell="H1" sqref="H1"/>
      <selection pane="bottomLeft" activeCell="A8" sqref="A8"/>
      <selection pane="bottomRight" activeCell="H5" sqref="H5:N5"/>
    </sheetView>
  </sheetViews>
  <sheetFormatPr defaultRowHeight="13" x14ac:dyDescent="0.2"/>
  <cols>
    <col min="1" max="16" width="3.6328125" customWidth="1"/>
    <col min="17" max="18" width="2.08984375" customWidth="1"/>
    <col min="19" max="20" width="3.6328125" customWidth="1"/>
    <col min="21" max="22" width="2.08984375" customWidth="1"/>
    <col min="23" max="24" width="3.6328125" customWidth="1"/>
    <col min="25" max="26" width="2.08984375" customWidth="1"/>
    <col min="27" max="30" width="3.6328125" customWidth="1"/>
    <col min="32" max="32" width="9" hidden="1" customWidth="1"/>
  </cols>
  <sheetData>
    <row r="1" spans="1:33" s="1" customFormat="1" ht="20.149999999999999" customHeight="1" x14ac:dyDescent="0.2">
      <c r="A1" s="51" t="s">
        <v>216</v>
      </c>
      <c r="B1" s="52"/>
      <c r="C1" s="52"/>
      <c r="D1" s="52"/>
      <c r="E1" s="52"/>
      <c r="F1" s="53"/>
      <c r="G1" s="53"/>
      <c r="H1" s="54"/>
      <c r="I1" s="54"/>
      <c r="J1" s="54"/>
      <c r="K1" s="52"/>
      <c r="L1" s="52"/>
      <c r="M1" s="52"/>
      <c r="N1" s="84" t="s">
        <v>18</v>
      </c>
      <c r="O1" s="84"/>
      <c r="P1" s="84"/>
      <c r="Q1" s="85"/>
      <c r="R1" s="86"/>
      <c r="S1" s="86"/>
      <c r="T1" s="86"/>
      <c r="U1" s="86"/>
      <c r="V1" s="86"/>
      <c r="W1" s="86"/>
      <c r="X1" s="86"/>
      <c r="Y1" s="86"/>
      <c r="Z1" s="86"/>
      <c r="AA1" s="86"/>
      <c r="AB1" s="86"/>
      <c r="AC1" s="86"/>
      <c r="AD1" s="87"/>
    </row>
    <row r="2" spans="1:33" s="1" customFormat="1" x14ac:dyDescent="0.2">
      <c r="A2" s="55"/>
      <c r="B2" s="52"/>
      <c r="C2" s="52"/>
      <c r="D2" s="52"/>
      <c r="E2" s="52"/>
      <c r="F2" s="53"/>
      <c r="G2" s="53"/>
      <c r="H2" s="54"/>
      <c r="I2" s="54"/>
      <c r="J2" s="54"/>
      <c r="K2" s="52"/>
      <c r="L2" s="52"/>
      <c r="M2" s="52"/>
      <c r="N2" s="92" t="s">
        <v>46</v>
      </c>
      <c r="O2" s="93"/>
      <c r="P2" s="94"/>
      <c r="Q2" s="56" t="s">
        <v>139</v>
      </c>
      <c r="R2" s="116" t="s">
        <v>143</v>
      </c>
      <c r="S2" s="116"/>
      <c r="T2" s="116"/>
      <c r="U2" s="57" t="s">
        <v>148</v>
      </c>
      <c r="V2" s="116" t="s">
        <v>144</v>
      </c>
      <c r="W2" s="116"/>
      <c r="X2" s="116"/>
      <c r="Y2" s="116"/>
      <c r="Z2" s="116"/>
      <c r="AA2" s="116"/>
      <c r="AB2" s="116"/>
      <c r="AC2" s="116"/>
      <c r="AD2" s="117"/>
    </row>
    <row r="3" spans="1:33" s="1" customFormat="1" ht="13.5" customHeight="1" x14ac:dyDescent="0.2">
      <c r="A3" s="58"/>
      <c r="B3" s="52"/>
      <c r="C3" s="52"/>
      <c r="D3" s="52"/>
      <c r="E3" s="52"/>
      <c r="F3" s="53"/>
      <c r="G3" s="53"/>
      <c r="H3" s="54"/>
      <c r="I3" s="54"/>
      <c r="J3" s="54"/>
      <c r="K3" s="52"/>
      <c r="L3" s="52"/>
      <c r="M3" s="52"/>
      <c r="N3" s="95"/>
      <c r="O3" s="96"/>
      <c r="P3" s="97"/>
      <c r="Q3" s="59" t="s">
        <v>148</v>
      </c>
      <c r="R3" s="118" t="s">
        <v>142</v>
      </c>
      <c r="S3" s="118"/>
      <c r="T3" s="118"/>
      <c r="U3" s="60" t="s">
        <v>139</v>
      </c>
      <c r="V3" s="118" t="s">
        <v>145</v>
      </c>
      <c r="W3" s="118"/>
      <c r="X3" s="118"/>
      <c r="Y3" s="118"/>
      <c r="Z3" s="60" t="s">
        <v>141</v>
      </c>
      <c r="AA3" s="118" t="s">
        <v>146</v>
      </c>
      <c r="AB3" s="118"/>
      <c r="AC3" s="118"/>
      <c r="AD3" s="119"/>
      <c r="AF3" s="14" t="s">
        <v>141</v>
      </c>
    </row>
    <row r="4" spans="1:33" s="2" customFormat="1" ht="26.25" customHeight="1" x14ac:dyDescent="0.2">
      <c r="A4" s="91" t="str">
        <f>IF(U3="■","治験に必要な経費内訳書（医療機器）","治験に必要な経費内訳書")</f>
        <v>治験に必要な経費内訳書（医療機器）</v>
      </c>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F4" s="3" t="s">
        <v>140</v>
      </c>
    </row>
    <row r="5" spans="1:33" s="3" customFormat="1" ht="25.5" customHeight="1" x14ac:dyDescent="0.2">
      <c r="A5" s="98" t="s">
        <v>223</v>
      </c>
      <c r="B5" s="99"/>
      <c r="C5" s="99"/>
      <c r="D5" s="99"/>
      <c r="E5" s="99"/>
      <c r="F5" s="99"/>
      <c r="G5" s="100"/>
      <c r="H5" s="101"/>
      <c r="I5" s="102"/>
      <c r="J5" s="102"/>
      <c r="K5" s="102"/>
      <c r="L5" s="102"/>
      <c r="M5" s="102"/>
      <c r="N5" s="103"/>
      <c r="O5" s="113" t="s">
        <v>19</v>
      </c>
      <c r="P5" s="114"/>
      <c r="Q5" s="114"/>
      <c r="R5" s="114"/>
      <c r="S5" s="114"/>
      <c r="T5" s="114"/>
      <c r="U5" s="114"/>
      <c r="V5" s="115"/>
      <c r="W5" s="104"/>
      <c r="X5" s="105"/>
      <c r="Y5" s="105"/>
      <c r="Z5" s="105"/>
      <c r="AA5" s="105"/>
      <c r="AB5" s="105"/>
      <c r="AC5" s="105"/>
      <c r="AD5" s="106"/>
    </row>
    <row r="6" spans="1:33" s="3" customFormat="1" ht="33" customHeight="1" x14ac:dyDescent="0.2">
      <c r="A6" s="107" t="s">
        <v>40</v>
      </c>
      <c r="B6" s="108"/>
      <c r="C6" s="108"/>
      <c r="D6" s="108"/>
      <c r="E6" s="108"/>
      <c r="F6" s="108"/>
      <c r="G6" s="109"/>
      <c r="H6" s="110"/>
      <c r="I6" s="111"/>
      <c r="J6" s="111"/>
      <c r="K6" s="111"/>
      <c r="L6" s="111"/>
      <c r="M6" s="111"/>
      <c r="N6" s="111"/>
      <c r="O6" s="111"/>
      <c r="P6" s="111"/>
      <c r="Q6" s="111"/>
      <c r="R6" s="111"/>
      <c r="S6" s="111"/>
      <c r="T6" s="111"/>
      <c r="U6" s="111"/>
      <c r="V6" s="111"/>
      <c r="W6" s="111"/>
      <c r="X6" s="111"/>
      <c r="Y6" s="111"/>
      <c r="Z6" s="111"/>
      <c r="AA6" s="111"/>
      <c r="AB6" s="111"/>
      <c r="AC6" s="111"/>
      <c r="AD6" s="112"/>
    </row>
    <row r="7" spans="1:33" x14ac:dyDescent="0.2">
      <c r="A7" s="135" t="s">
        <v>55</v>
      </c>
      <c r="B7" s="135"/>
      <c r="C7" s="135"/>
      <c r="D7" s="135"/>
      <c r="E7" s="135"/>
      <c r="F7" s="135"/>
      <c r="G7" s="135"/>
      <c r="H7" s="17"/>
      <c r="I7" s="136" t="s">
        <v>92</v>
      </c>
      <c r="J7" s="137"/>
      <c r="K7" s="137"/>
      <c r="L7" s="137"/>
      <c r="M7" s="137"/>
      <c r="N7" s="138"/>
      <c r="O7" s="125" t="s">
        <v>93</v>
      </c>
      <c r="P7" s="126"/>
      <c r="Q7" s="126"/>
      <c r="R7" s="127"/>
      <c r="S7" s="17"/>
      <c r="T7" s="136" t="s">
        <v>94</v>
      </c>
      <c r="U7" s="137"/>
      <c r="V7" s="137"/>
      <c r="W7" s="137"/>
      <c r="X7" s="137"/>
      <c r="Y7" s="137"/>
      <c r="Z7" s="137"/>
      <c r="AA7" s="137"/>
      <c r="AB7" s="137"/>
      <c r="AC7" s="137"/>
      <c r="AD7" s="138"/>
    </row>
    <row r="8" spans="1:33" x14ac:dyDescent="0.2">
      <c r="A8" s="11" t="s">
        <v>56</v>
      </c>
      <c r="B8" s="11"/>
      <c r="C8" s="11"/>
      <c r="D8" s="11"/>
      <c r="E8" s="11"/>
      <c r="F8" s="11"/>
      <c r="G8" s="11"/>
      <c r="H8" s="11"/>
      <c r="I8" s="11"/>
      <c r="J8" s="11"/>
      <c r="K8" s="11"/>
      <c r="L8" s="11"/>
      <c r="M8" s="11"/>
      <c r="N8" s="11"/>
      <c r="O8" s="11"/>
      <c r="P8" s="11"/>
      <c r="Q8" s="11"/>
      <c r="R8" s="11"/>
      <c r="S8" s="11"/>
      <c r="T8" s="11"/>
      <c r="U8" s="11"/>
      <c r="V8" s="11"/>
      <c r="W8" s="11" t="s">
        <v>85</v>
      </c>
      <c r="X8" s="11"/>
      <c r="Y8" s="11"/>
      <c r="Z8" s="11"/>
      <c r="AA8" s="11"/>
      <c r="AB8" s="11"/>
      <c r="AC8" s="11"/>
      <c r="AD8" s="11"/>
    </row>
    <row r="9" spans="1:33" x14ac:dyDescent="0.2">
      <c r="A9" s="139" t="s">
        <v>57</v>
      </c>
      <c r="B9" s="139"/>
      <c r="C9" s="139"/>
      <c r="D9" s="139"/>
      <c r="E9" s="139"/>
      <c r="F9" s="139"/>
      <c r="G9" s="139"/>
      <c r="H9" s="130" t="s">
        <v>61</v>
      </c>
      <c r="I9" s="130"/>
      <c r="J9" s="130"/>
      <c r="K9" s="130"/>
      <c r="L9" s="130"/>
      <c r="M9" s="130"/>
      <c r="N9" s="130"/>
      <c r="O9" s="130"/>
      <c r="P9" s="130"/>
      <c r="Q9" s="130"/>
      <c r="R9" s="130"/>
      <c r="S9" s="130"/>
      <c r="T9" s="130"/>
      <c r="U9" s="130"/>
      <c r="V9" s="130"/>
      <c r="W9" s="130"/>
      <c r="X9" s="130"/>
      <c r="Y9" s="130" t="s">
        <v>62</v>
      </c>
      <c r="Z9" s="130"/>
      <c r="AA9" s="130"/>
      <c r="AB9" s="130"/>
      <c r="AC9" s="130"/>
      <c r="AD9" s="130"/>
    </row>
    <row r="10" spans="1:33" x14ac:dyDescent="0.2">
      <c r="A10" s="129" t="s">
        <v>58</v>
      </c>
      <c r="B10" s="129"/>
      <c r="C10" s="129"/>
      <c r="D10" s="129"/>
      <c r="E10" s="129"/>
      <c r="F10" s="129"/>
      <c r="G10" s="129"/>
      <c r="H10" s="129" t="s">
        <v>180</v>
      </c>
      <c r="I10" s="129"/>
      <c r="J10" s="129"/>
      <c r="K10" s="129"/>
      <c r="L10" s="129"/>
      <c r="M10" s="129"/>
      <c r="N10" s="129"/>
      <c r="O10" s="129"/>
      <c r="P10" s="129"/>
      <c r="Q10" s="129"/>
      <c r="R10" s="129"/>
      <c r="S10" s="129"/>
      <c r="T10" s="129"/>
      <c r="U10" s="129"/>
      <c r="V10" s="129"/>
      <c r="W10" s="129"/>
      <c r="X10" s="129"/>
      <c r="Y10" s="131">
        <v>20000</v>
      </c>
      <c r="Z10" s="131"/>
      <c r="AA10" s="130"/>
      <c r="AB10" s="130"/>
      <c r="AC10" s="130"/>
      <c r="AD10" s="130"/>
      <c r="AG10" s="16"/>
    </row>
    <row r="11" spans="1:33" x14ac:dyDescent="0.2">
      <c r="A11" s="129" t="s">
        <v>96</v>
      </c>
      <c r="B11" s="129"/>
      <c r="C11" s="129"/>
      <c r="D11" s="129"/>
      <c r="E11" s="129"/>
      <c r="F11" s="129"/>
      <c r="G11" s="129"/>
      <c r="H11" s="129" t="s">
        <v>60</v>
      </c>
      <c r="I11" s="129"/>
      <c r="J11" s="129"/>
      <c r="K11" s="129"/>
      <c r="L11" s="129"/>
      <c r="M11" s="129"/>
      <c r="N11" s="129"/>
      <c r="O11" s="129"/>
      <c r="P11" s="129"/>
      <c r="Q11" s="129"/>
      <c r="R11" s="129"/>
      <c r="S11" s="129"/>
      <c r="T11" s="129"/>
      <c r="U11" s="129"/>
      <c r="V11" s="129"/>
      <c r="W11" s="129"/>
      <c r="X11" s="129"/>
      <c r="Y11" s="132" t="str">
        <f>IF(H7="","",H7*10000)</f>
        <v/>
      </c>
      <c r="Z11" s="132"/>
      <c r="AA11" s="132"/>
      <c r="AB11" s="132"/>
      <c r="AC11" s="132"/>
      <c r="AD11" s="132"/>
      <c r="AG11" s="8"/>
    </row>
    <row r="12" spans="1:33" x14ac:dyDescent="0.2">
      <c r="A12" s="121" t="s">
        <v>97</v>
      </c>
      <c r="B12" s="121"/>
      <c r="C12" s="121"/>
      <c r="D12" s="121"/>
      <c r="E12" s="121"/>
      <c r="F12" s="121"/>
      <c r="G12" s="121"/>
      <c r="H12" s="121"/>
      <c r="I12" s="121"/>
      <c r="J12" s="121"/>
      <c r="K12" s="121"/>
      <c r="L12" s="121"/>
      <c r="M12" s="121"/>
      <c r="N12" s="121"/>
      <c r="O12" s="121"/>
      <c r="P12" s="121"/>
      <c r="Q12" s="121"/>
      <c r="R12" s="121"/>
      <c r="S12" s="121"/>
      <c r="T12" s="121"/>
      <c r="U12" s="121"/>
      <c r="V12" s="121"/>
      <c r="W12" s="121"/>
      <c r="X12" s="121"/>
      <c r="Y12" s="133" t="str">
        <f>IF(H7="","",SUM(Y10:AD11))</f>
        <v/>
      </c>
      <c r="Z12" s="133"/>
      <c r="AA12" s="134"/>
      <c r="AB12" s="134"/>
      <c r="AC12" s="134"/>
      <c r="AD12" s="134"/>
    </row>
    <row r="13" spans="1:33" x14ac:dyDescent="0.2">
      <c r="A13" s="129" t="s">
        <v>98</v>
      </c>
      <c r="B13" s="129"/>
      <c r="C13" s="129"/>
      <c r="D13" s="129"/>
      <c r="E13" s="129"/>
      <c r="F13" s="129"/>
      <c r="G13" s="129"/>
      <c r="H13" s="129" t="s">
        <v>84</v>
      </c>
      <c r="I13" s="129"/>
      <c r="J13" s="129"/>
      <c r="K13" s="129"/>
      <c r="L13" s="129"/>
      <c r="M13" s="129"/>
      <c r="N13" s="129"/>
      <c r="O13" s="129"/>
      <c r="P13" s="129"/>
      <c r="Q13" s="129"/>
      <c r="R13" s="129"/>
      <c r="S13" s="129"/>
      <c r="T13" s="129"/>
      <c r="U13" s="129"/>
      <c r="V13" s="129"/>
      <c r="W13" s="129"/>
      <c r="X13" s="129"/>
      <c r="Y13" s="120">
        <v>250000</v>
      </c>
      <c r="Z13" s="120"/>
      <c r="AA13" s="120"/>
      <c r="AB13" s="120"/>
      <c r="AC13" s="120"/>
      <c r="AD13" s="120"/>
    </row>
    <row r="14" spans="1:33" ht="26.15" customHeight="1" x14ac:dyDescent="0.2">
      <c r="A14" s="129" t="str">
        <f>IF(U3="■","（４）試験機器管理経費","（４）治験薬管理経費")</f>
        <v>（４）試験機器管理経費</v>
      </c>
      <c r="B14" s="129"/>
      <c r="C14" s="129"/>
      <c r="D14" s="129"/>
      <c r="E14" s="129"/>
      <c r="F14" s="129"/>
      <c r="G14" s="129"/>
      <c r="H14" s="140" t="str">
        <f>IF(U3="■","治験研究経費ポイント算出表（医療機器）の項目T～Yの合計ポイント数","治験薬管理経費合計ポイント数")</f>
        <v>治験研究経費ポイント算出表（医療機器）の項目T～Yの合計ポイント数</v>
      </c>
      <c r="I14" s="141"/>
      <c r="J14" s="141"/>
      <c r="K14" s="141"/>
      <c r="L14" s="141"/>
      <c r="M14" s="141"/>
      <c r="N14" s="141"/>
      <c r="O14" s="141"/>
      <c r="P14" s="61">
        <f>別紙1_医療機器・臨床試験研究経費ポイント算出表!AA38</f>
        <v>0</v>
      </c>
      <c r="Q14" s="142">
        <v>1000</v>
      </c>
      <c r="R14" s="142"/>
      <c r="S14" s="142"/>
      <c r="T14" s="142"/>
      <c r="U14" s="142"/>
      <c r="V14" s="142"/>
      <c r="W14" s="142"/>
      <c r="X14" s="143"/>
      <c r="Y14" s="134" t="str">
        <f>IF(H7="","",P14*Q14*H7)</f>
        <v/>
      </c>
      <c r="Z14" s="134"/>
      <c r="AA14" s="134"/>
      <c r="AB14" s="134"/>
      <c r="AC14" s="134"/>
      <c r="AD14" s="134"/>
    </row>
    <row r="15" spans="1:33" x14ac:dyDescent="0.2">
      <c r="A15" s="129" t="s">
        <v>99</v>
      </c>
      <c r="B15" s="129"/>
      <c r="C15" s="129"/>
      <c r="D15" s="129"/>
      <c r="E15" s="129"/>
      <c r="F15" s="129"/>
      <c r="G15" s="129"/>
      <c r="H15" s="129" t="s">
        <v>100</v>
      </c>
      <c r="I15" s="129"/>
      <c r="J15" s="129"/>
      <c r="K15" s="129"/>
      <c r="L15" s="129"/>
      <c r="M15" s="129"/>
      <c r="N15" s="129"/>
      <c r="O15" s="129"/>
      <c r="P15" s="129"/>
      <c r="Q15" s="129"/>
      <c r="R15" s="129"/>
      <c r="S15" s="129"/>
      <c r="T15" s="129"/>
      <c r="U15" s="129"/>
      <c r="V15" s="129"/>
      <c r="W15" s="129"/>
      <c r="X15" s="129"/>
      <c r="Y15" s="133" t="str">
        <f>IF(H7="","",(SUM(Y12:AD14))*0.1)</f>
        <v/>
      </c>
      <c r="Z15" s="133"/>
      <c r="AA15" s="134"/>
      <c r="AB15" s="134"/>
      <c r="AC15" s="134"/>
      <c r="AD15" s="134"/>
    </row>
    <row r="16" spans="1:33" x14ac:dyDescent="0.2">
      <c r="A16" s="121" t="s">
        <v>101</v>
      </c>
      <c r="B16" s="121"/>
      <c r="C16" s="121"/>
      <c r="D16" s="121"/>
      <c r="E16" s="121"/>
      <c r="F16" s="121"/>
      <c r="G16" s="121"/>
      <c r="H16" s="121"/>
      <c r="I16" s="121"/>
      <c r="J16" s="121"/>
      <c r="K16" s="121"/>
      <c r="L16" s="121"/>
      <c r="M16" s="121"/>
      <c r="N16" s="121"/>
      <c r="O16" s="121"/>
      <c r="P16" s="121"/>
      <c r="Q16" s="121"/>
      <c r="R16" s="121"/>
      <c r="S16" s="121"/>
      <c r="T16" s="121"/>
      <c r="U16" s="121"/>
      <c r="V16" s="121"/>
      <c r="W16" s="121"/>
      <c r="X16" s="121"/>
      <c r="Y16" s="144" t="str">
        <f>IF(H7="","",SUM(Y13:AD15))</f>
        <v/>
      </c>
      <c r="Z16" s="144"/>
      <c r="AA16" s="134"/>
      <c r="AB16" s="134"/>
      <c r="AC16" s="134"/>
      <c r="AD16" s="134"/>
    </row>
    <row r="17" spans="1:32" x14ac:dyDescent="0.2">
      <c r="A17" s="121" t="s">
        <v>102</v>
      </c>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32" t="str">
        <f>IF(H7="","",(Y12+Y16)*0.3)</f>
        <v/>
      </c>
      <c r="Z17" s="132"/>
      <c r="AA17" s="132"/>
      <c r="AB17" s="132"/>
      <c r="AC17" s="132"/>
      <c r="AD17" s="132"/>
    </row>
    <row r="18" spans="1:32" x14ac:dyDescent="0.2">
      <c r="A18" s="121" t="s">
        <v>59</v>
      </c>
      <c r="B18" s="121"/>
      <c r="C18" s="121"/>
      <c r="D18" s="121"/>
      <c r="E18" s="121"/>
      <c r="F18" s="121"/>
      <c r="G18" s="121"/>
      <c r="H18" s="121"/>
      <c r="I18" s="121"/>
      <c r="J18" s="121"/>
      <c r="K18" s="121"/>
      <c r="L18" s="121"/>
      <c r="M18" s="121"/>
      <c r="N18" s="121"/>
      <c r="O18" s="121"/>
      <c r="P18" s="121"/>
      <c r="Q18" s="121"/>
      <c r="R18" s="121"/>
      <c r="S18" s="121"/>
      <c r="T18" s="121"/>
      <c r="U18" s="121"/>
      <c r="V18" s="125" t="s">
        <v>63</v>
      </c>
      <c r="W18" s="126"/>
      <c r="X18" s="127"/>
      <c r="Y18" s="133" t="str">
        <f>IF(H7="","",Y12+Y16+Y17)</f>
        <v/>
      </c>
      <c r="Z18" s="133"/>
      <c r="AA18" s="134"/>
      <c r="AB18" s="134"/>
      <c r="AC18" s="134"/>
      <c r="AD18" s="134"/>
    </row>
    <row r="19" spans="1:32" x14ac:dyDescent="0.2">
      <c r="A19" s="62"/>
      <c r="B19" s="62"/>
      <c r="C19" s="62"/>
      <c r="D19" s="62"/>
      <c r="E19" s="62"/>
      <c r="F19" s="62"/>
      <c r="G19" s="62"/>
      <c r="H19" s="62"/>
      <c r="I19" s="62"/>
      <c r="J19" s="62"/>
      <c r="K19" s="62"/>
      <c r="L19" s="62"/>
      <c r="M19" s="62"/>
      <c r="N19" s="62"/>
      <c r="O19" s="62"/>
      <c r="P19" s="62"/>
      <c r="Q19" s="62"/>
      <c r="R19" s="62"/>
      <c r="S19" s="62"/>
      <c r="T19" s="62"/>
      <c r="U19" s="62"/>
      <c r="V19" s="62"/>
      <c r="W19" s="62"/>
      <c r="X19" s="62"/>
      <c r="Y19" s="145"/>
      <c r="Z19" s="145"/>
      <c r="AA19" s="145"/>
      <c r="AB19" s="145"/>
      <c r="AC19" s="145"/>
      <c r="AD19" s="145"/>
    </row>
    <row r="20" spans="1:32" x14ac:dyDescent="0.2">
      <c r="A20" s="129" t="s">
        <v>64</v>
      </c>
      <c r="B20" s="129"/>
      <c r="C20" s="129"/>
      <c r="D20" s="129"/>
      <c r="E20" s="129"/>
      <c r="F20" s="129"/>
      <c r="G20" s="129"/>
      <c r="H20" s="130" t="s">
        <v>61</v>
      </c>
      <c r="I20" s="130"/>
      <c r="J20" s="130"/>
      <c r="K20" s="130"/>
      <c r="L20" s="130"/>
      <c r="M20" s="130"/>
      <c r="N20" s="130"/>
      <c r="O20" s="130"/>
      <c r="P20" s="130"/>
      <c r="Q20" s="130"/>
      <c r="R20" s="130"/>
      <c r="S20" s="130"/>
      <c r="T20" s="130"/>
      <c r="U20" s="130"/>
      <c r="V20" s="130"/>
      <c r="W20" s="130"/>
      <c r="X20" s="130"/>
      <c r="Y20" s="130" t="s">
        <v>62</v>
      </c>
      <c r="Z20" s="130"/>
      <c r="AA20" s="130"/>
      <c r="AB20" s="130"/>
      <c r="AC20" s="130"/>
      <c r="AD20" s="130"/>
    </row>
    <row r="21" spans="1:32" ht="30" customHeight="1" x14ac:dyDescent="0.2">
      <c r="A21" s="122" t="s">
        <v>215</v>
      </c>
      <c r="B21" s="122"/>
      <c r="C21" s="122"/>
      <c r="D21" s="122"/>
      <c r="E21" s="122"/>
      <c r="F21" s="122"/>
      <c r="G21" s="122"/>
      <c r="H21" s="122" t="s">
        <v>218</v>
      </c>
      <c r="I21" s="122"/>
      <c r="J21" s="122"/>
      <c r="K21" s="122"/>
      <c r="L21" s="122"/>
      <c r="M21" s="122"/>
      <c r="N21" s="122"/>
      <c r="O21" s="122"/>
      <c r="P21" s="122"/>
      <c r="Q21" s="122"/>
      <c r="R21" s="122"/>
      <c r="S21" s="122"/>
      <c r="T21" s="122"/>
      <c r="U21" s="122"/>
      <c r="V21" s="122"/>
      <c r="W21" s="122"/>
      <c r="X21" s="122"/>
      <c r="Y21" s="120">
        <v>40000</v>
      </c>
      <c r="Z21" s="120"/>
      <c r="AA21" s="120"/>
      <c r="AB21" s="120"/>
      <c r="AC21" s="120"/>
      <c r="AD21" s="120"/>
    </row>
    <row r="22" spans="1:32" x14ac:dyDescent="0.2">
      <c r="A22" s="121" t="s">
        <v>65</v>
      </c>
      <c r="B22" s="121"/>
      <c r="C22" s="121"/>
      <c r="D22" s="121"/>
      <c r="E22" s="121"/>
      <c r="F22" s="121"/>
      <c r="G22" s="121"/>
      <c r="H22" s="121"/>
      <c r="I22" s="121"/>
      <c r="J22" s="121"/>
      <c r="K22" s="121"/>
      <c r="L22" s="121"/>
      <c r="M22" s="121"/>
      <c r="N22" s="121"/>
      <c r="O22" s="121"/>
      <c r="P22" s="121"/>
      <c r="Q22" s="121"/>
      <c r="R22" s="121"/>
      <c r="S22" s="121"/>
      <c r="T22" s="121"/>
      <c r="U22" s="121"/>
      <c r="V22" s="125" t="s">
        <v>66</v>
      </c>
      <c r="W22" s="126"/>
      <c r="X22" s="127"/>
      <c r="Y22" s="144" t="str">
        <f>IF(H7="","",Y21)</f>
        <v/>
      </c>
      <c r="Z22" s="144"/>
      <c r="AA22" s="134"/>
      <c r="AB22" s="134"/>
      <c r="AC22" s="134"/>
      <c r="AD22" s="134"/>
    </row>
    <row r="23" spans="1:32" x14ac:dyDescent="0.2">
      <c r="A23" s="62"/>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row>
    <row r="24" spans="1:32" x14ac:dyDescent="0.2">
      <c r="A24" s="129" t="s">
        <v>67</v>
      </c>
      <c r="B24" s="129"/>
      <c r="C24" s="129"/>
      <c r="D24" s="129"/>
      <c r="E24" s="129"/>
      <c r="F24" s="129"/>
      <c r="G24" s="129"/>
      <c r="H24" s="130" t="s">
        <v>61</v>
      </c>
      <c r="I24" s="130"/>
      <c r="J24" s="130"/>
      <c r="K24" s="130"/>
      <c r="L24" s="130"/>
      <c r="M24" s="130"/>
      <c r="N24" s="130"/>
      <c r="O24" s="130"/>
      <c r="P24" s="130"/>
      <c r="Q24" s="130"/>
      <c r="R24" s="130"/>
      <c r="S24" s="130"/>
      <c r="T24" s="130"/>
      <c r="U24" s="130"/>
      <c r="V24" s="130"/>
      <c r="W24" s="130"/>
      <c r="X24" s="130"/>
      <c r="Y24" s="130" t="s">
        <v>62</v>
      </c>
      <c r="Z24" s="130"/>
      <c r="AA24" s="130"/>
      <c r="AB24" s="130"/>
      <c r="AC24" s="130"/>
      <c r="AD24" s="130"/>
    </row>
    <row r="25" spans="1:32" ht="26.15" customHeight="1" x14ac:dyDescent="0.2">
      <c r="A25" s="129" t="s">
        <v>103</v>
      </c>
      <c r="B25" s="129"/>
      <c r="C25" s="129"/>
      <c r="D25" s="129"/>
      <c r="E25" s="129"/>
      <c r="F25" s="129"/>
      <c r="G25" s="129"/>
      <c r="H25" s="150" t="str">
        <f>IF(U3="■","Ａ～Sポイント数","Ａ～Wポイント数")</f>
        <v>Ａ～Sポイント数</v>
      </c>
      <c r="I25" s="151"/>
      <c r="J25" s="151"/>
      <c r="K25" s="151"/>
      <c r="L25" s="151"/>
      <c r="M25" s="151"/>
      <c r="N25" s="151"/>
      <c r="O25" s="151"/>
      <c r="P25" s="151"/>
      <c r="Q25" s="128">
        <f>別紙1_医療機器・臨床試験研究経費ポイント算出表!N38</f>
        <v>0</v>
      </c>
      <c r="R25" s="128"/>
      <c r="S25" s="128"/>
      <c r="T25" s="63" t="s">
        <v>20</v>
      </c>
      <c r="U25" s="89">
        <v>6000</v>
      </c>
      <c r="V25" s="89"/>
      <c r="W25" s="89"/>
      <c r="X25" s="63" t="s">
        <v>0</v>
      </c>
      <c r="Y25" s="132" t="str">
        <f>IF(H7="","",IF(Q25="─","",Q25*U25))</f>
        <v/>
      </c>
      <c r="Z25" s="132"/>
      <c r="AA25" s="132"/>
      <c r="AB25" s="132"/>
      <c r="AC25" s="132"/>
      <c r="AD25" s="132"/>
    </row>
    <row r="26" spans="1:32" ht="26.15" customHeight="1" x14ac:dyDescent="0.2">
      <c r="A26" s="146" t="s">
        <v>127</v>
      </c>
      <c r="B26" s="146"/>
      <c r="C26" s="146"/>
      <c r="D26" s="146"/>
      <c r="E26" s="146"/>
      <c r="F26" s="146"/>
      <c r="G26" s="146"/>
      <c r="H26" s="64"/>
      <c r="I26" s="147" t="s">
        <v>107</v>
      </c>
      <c r="J26" s="148"/>
      <c r="K26" s="148"/>
      <c r="L26" s="149"/>
      <c r="M26" s="123" t="str">
        <f>H25</f>
        <v>Ａ～Sポイント数</v>
      </c>
      <c r="N26" s="124"/>
      <c r="O26" s="124"/>
      <c r="P26" s="124"/>
      <c r="Q26" s="128">
        <f>Q25</f>
        <v>0</v>
      </c>
      <c r="R26" s="128"/>
      <c r="S26" s="128"/>
      <c r="T26" s="65" t="s">
        <v>20</v>
      </c>
      <c r="U26" s="89">
        <v>4000</v>
      </c>
      <c r="V26" s="89"/>
      <c r="W26" s="89"/>
      <c r="X26" s="65" t="s">
        <v>0</v>
      </c>
      <c r="Y26" s="132" t="str">
        <f>IF(H7="","",IF(H26="","",IF(Q26="─","",Q26*U26)))</f>
        <v/>
      </c>
      <c r="Z26" s="132"/>
      <c r="AA26" s="132"/>
      <c r="AB26" s="132"/>
      <c r="AC26" s="132"/>
      <c r="AD26" s="132"/>
    </row>
    <row r="27" spans="1:32" ht="26.15" customHeight="1" x14ac:dyDescent="0.2">
      <c r="A27" s="122" t="s">
        <v>128</v>
      </c>
      <c r="B27" s="129"/>
      <c r="C27" s="129"/>
      <c r="D27" s="129"/>
      <c r="E27" s="129"/>
      <c r="F27" s="129"/>
      <c r="G27" s="129"/>
      <c r="H27" s="66" t="s">
        <v>137</v>
      </c>
      <c r="I27" s="88" t="s">
        <v>95</v>
      </c>
      <c r="J27" s="89"/>
      <c r="K27" s="89"/>
      <c r="L27" s="90"/>
      <c r="M27" s="88" t="str">
        <f>H25</f>
        <v>Ａ～Sポイント数</v>
      </c>
      <c r="N27" s="89"/>
      <c r="O27" s="89"/>
      <c r="P27" s="89"/>
      <c r="Q27" s="128">
        <f>Q25</f>
        <v>0</v>
      </c>
      <c r="R27" s="128"/>
      <c r="S27" s="128"/>
      <c r="T27" s="63" t="s">
        <v>20</v>
      </c>
      <c r="U27" s="89">
        <v>1500</v>
      </c>
      <c r="V27" s="89"/>
      <c r="W27" s="89"/>
      <c r="X27" s="63" t="s">
        <v>0</v>
      </c>
      <c r="Y27" s="132" t="str">
        <f>IF(H7="","",IF(H27="","",IF(Q27="─","",Q27*U27)))</f>
        <v/>
      </c>
      <c r="Z27" s="132"/>
      <c r="AA27" s="132"/>
      <c r="AB27" s="132"/>
      <c r="AC27" s="132"/>
      <c r="AD27" s="132"/>
      <c r="AF27" t="s">
        <v>138</v>
      </c>
    </row>
    <row r="28" spans="1:32" ht="26.15" customHeight="1" x14ac:dyDescent="0.2">
      <c r="A28" s="129" t="s">
        <v>104</v>
      </c>
      <c r="B28" s="129"/>
      <c r="C28" s="129"/>
      <c r="D28" s="129"/>
      <c r="E28" s="129"/>
      <c r="F28" s="129"/>
      <c r="G28" s="129"/>
      <c r="H28" s="122" t="s">
        <v>132</v>
      </c>
      <c r="I28" s="122"/>
      <c r="J28" s="122"/>
      <c r="K28" s="122"/>
      <c r="L28" s="122"/>
      <c r="M28" s="122"/>
      <c r="N28" s="122"/>
      <c r="O28" s="122"/>
      <c r="P28" s="122"/>
      <c r="Q28" s="122"/>
      <c r="R28" s="122"/>
      <c r="S28" s="122"/>
      <c r="T28" s="122"/>
      <c r="U28" s="122"/>
      <c r="V28" s="122"/>
      <c r="W28" s="122"/>
      <c r="X28" s="122"/>
      <c r="Y28" s="132" t="str">
        <f>IF(H7="","",IF(Y25="","",SUM(Y25:AD27)*0.1))</f>
        <v/>
      </c>
      <c r="Z28" s="132"/>
      <c r="AA28" s="132"/>
      <c r="AB28" s="132"/>
      <c r="AC28" s="132"/>
      <c r="AD28" s="132"/>
    </row>
    <row r="29" spans="1:32" x14ac:dyDescent="0.2">
      <c r="A29" s="121" t="s">
        <v>133</v>
      </c>
      <c r="B29" s="121"/>
      <c r="C29" s="121"/>
      <c r="D29" s="121"/>
      <c r="E29" s="121"/>
      <c r="F29" s="121"/>
      <c r="G29" s="121"/>
      <c r="H29" s="121"/>
      <c r="I29" s="121"/>
      <c r="J29" s="121"/>
      <c r="K29" s="121"/>
      <c r="L29" s="121"/>
      <c r="M29" s="121"/>
      <c r="N29" s="121"/>
      <c r="O29" s="121"/>
      <c r="P29" s="121"/>
      <c r="Q29" s="121"/>
      <c r="R29" s="121"/>
      <c r="S29" s="121"/>
      <c r="T29" s="121"/>
      <c r="U29" s="121"/>
      <c r="V29" s="121"/>
      <c r="W29" s="121"/>
      <c r="X29" s="121"/>
      <c r="Y29" s="144" t="str">
        <f>IF(H7="","",SUM(Y26:Y28))</f>
        <v/>
      </c>
      <c r="Z29" s="144"/>
      <c r="AA29" s="134"/>
      <c r="AB29" s="134"/>
      <c r="AC29" s="134"/>
      <c r="AD29" s="134"/>
    </row>
    <row r="30" spans="1:32" x14ac:dyDescent="0.2">
      <c r="A30" s="121" t="s">
        <v>105</v>
      </c>
      <c r="B30" s="121"/>
      <c r="C30" s="121"/>
      <c r="D30" s="121"/>
      <c r="E30" s="121"/>
      <c r="F30" s="121"/>
      <c r="G30" s="121"/>
      <c r="H30" s="121"/>
      <c r="I30" s="121"/>
      <c r="J30" s="121"/>
      <c r="K30" s="121"/>
      <c r="L30" s="121"/>
      <c r="M30" s="121"/>
      <c r="N30" s="121"/>
      <c r="O30" s="121"/>
      <c r="P30" s="121"/>
      <c r="Q30" s="121"/>
      <c r="R30" s="121"/>
      <c r="S30" s="121"/>
      <c r="T30" s="121"/>
      <c r="U30" s="121"/>
      <c r="V30" s="121"/>
      <c r="W30" s="121"/>
      <c r="X30" s="121"/>
      <c r="Y30" s="132" t="str">
        <f>IF(H7="","",IF(Y25="","",SUM(Y25:AD28)*0.3))</f>
        <v/>
      </c>
      <c r="Z30" s="132"/>
      <c r="AA30" s="132"/>
      <c r="AB30" s="132"/>
      <c r="AC30" s="132"/>
      <c r="AD30" s="132"/>
    </row>
    <row r="31" spans="1:32" x14ac:dyDescent="0.2">
      <c r="A31" s="129" t="s">
        <v>68</v>
      </c>
      <c r="B31" s="129"/>
      <c r="C31" s="129"/>
      <c r="D31" s="129"/>
      <c r="E31" s="129"/>
      <c r="F31" s="129"/>
      <c r="G31" s="129"/>
      <c r="H31" s="129"/>
      <c r="I31" s="129"/>
      <c r="J31" s="129"/>
      <c r="K31" s="129"/>
      <c r="L31" s="129"/>
      <c r="M31" s="129"/>
      <c r="N31" s="129"/>
      <c r="O31" s="129"/>
      <c r="P31" s="129"/>
      <c r="Q31" s="129"/>
      <c r="R31" s="129"/>
      <c r="S31" s="129"/>
      <c r="T31" s="129"/>
      <c r="U31" s="129"/>
      <c r="V31" s="125" t="s">
        <v>69</v>
      </c>
      <c r="W31" s="126"/>
      <c r="X31" s="127"/>
      <c r="Y31" s="144" t="str">
        <f>IF(H7="","",IF(OR(Y25="",Y29="",Y30=""),"",Y25+Y29+Y30))</f>
        <v/>
      </c>
      <c r="Z31" s="144"/>
      <c r="AA31" s="134"/>
      <c r="AB31" s="134"/>
      <c r="AC31" s="134"/>
      <c r="AD31" s="134"/>
    </row>
    <row r="32" spans="1:32" x14ac:dyDescent="0.2">
      <c r="A32" s="62"/>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row>
    <row r="33" spans="1:30" x14ac:dyDescent="0.2">
      <c r="A33" s="62" t="s">
        <v>70</v>
      </c>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row>
    <row r="34" spans="1:30" ht="14" x14ac:dyDescent="0.2">
      <c r="A34" s="62" t="s">
        <v>71</v>
      </c>
      <c r="B34" s="62"/>
      <c r="C34" s="62"/>
      <c r="D34" s="62"/>
      <c r="E34" s="62"/>
      <c r="F34" s="62"/>
      <c r="G34" s="62"/>
      <c r="H34" s="62"/>
      <c r="I34" s="62"/>
      <c r="J34" s="62"/>
      <c r="K34" s="62"/>
      <c r="L34" s="62"/>
      <c r="M34" s="62"/>
      <c r="N34" s="62"/>
      <c r="O34" s="62"/>
      <c r="P34" s="67" t="s">
        <v>82</v>
      </c>
      <c r="Q34" s="156" t="str">
        <f>IF(H7="","",Y18)</f>
        <v/>
      </c>
      <c r="R34" s="156"/>
      <c r="S34" s="156"/>
      <c r="T34" s="156"/>
      <c r="U34" s="156"/>
      <c r="V34" s="156"/>
      <c r="W34" s="156"/>
      <c r="X34" s="156"/>
      <c r="Y34" s="156"/>
      <c r="Z34" s="68"/>
      <c r="AA34" s="69" t="s">
        <v>83</v>
      </c>
      <c r="AB34" s="69"/>
      <c r="AC34" s="69"/>
      <c r="AD34" s="69"/>
    </row>
    <row r="35" spans="1:30" ht="10" customHeight="1" x14ac:dyDescent="0.2">
      <c r="A35" s="11"/>
      <c r="B35" s="11"/>
      <c r="C35" s="11"/>
      <c r="D35" s="11"/>
      <c r="E35" s="11"/>
      <c r="F35" s="11"/>
      <c r="G35" s="11"/>
      <c r="H35" s="11"/>
      <c r="I35" s="11"/>
      <c r="J35" s="11"/>
      <c r="K35" s="11"/>
      <c r="L35" s="11"/>
      <c r="M35" s="11"/>
      <c r="N35" s="11"/>
      <c r="O35" s="11"/>
      <c r="P35" s="11"/>
      <c r="Q35" s="70"/>
      <c r="R35" s="70"/>
      <c r="S35" s="70"/>
      <c r="T35" s="70"/>
      <c r="U35" s="70"/>
      <c r="V35" s="70"/>
      <c r="W35" s="70"/>
      <c r="X35" s="70"/>
      <c r="Y35" s="70"/>
      <c r="Z35" s="70"/>
      <c r="AA35" s="11"/>
      <c r="AB35" s="11"/>
      <c r="AC35" s="11"/>
      <c r="AD35" s="11"/>
    </row>
    <row r="36" spans="1:30" ht="14" x14ac:dyDescent="0.2">
      <c r="A36" s="11" t="s">
        <v>72</v>
      </c>
      <c r="B36" s="11"/>
      <c r="C36" s="11"/>
      <c r="D36" s="11"/>
      <c r="E36" s="11"/>
      <c r="F36" s="11"/>
      <c r="G36" s="11"/>
      <c r="H36" s="11"/>
      <c r="I36" s="11"/>
      <c r="J36" s="11"/>
      <c r="K36" s="11"/>
      <c r="L36" s="11"/>
      <c r="M36" s="11"/>
      <c r="N36" s="11"/>
      <c r="O36" s="11"/>
      <c r="P36" s="11"/>
      <c r="Q36" s="70"/>
      <c r="R36" s="70"/>
      <c r="S36" s="70"/>
      <c r="T36" s="70"/>
      <c r="U36" s="70"/>
      <c r="V36" s="70"/>
      <c r="W36" s="70"/>
      <c r="X36" s="70"/>
      <c r="Y36" s="70"/>
      <c r="Z36" s="70"/>
      <c r="AA36" s="11"/>
      <c r="AB36" s="11"/>
      <c r="AC36" s="11"/>
      <c r="AD36" s="11"/>
    </row>
    <row r="37" spans="1:30" ht="14" x14ac:dyDescent="0.2">
      <c r="A37" s="11" t="s">
        <v>73</v>
      </c>
      <c r="B37" s="11"/>
      <c r="C37" s="11"/>
      <c r="D37" s="11"/>
      <c r="E37" s="11"/>
      <c r="F37" s="11"/>
      <c r="G37" s="11"/>
      <c r="H37" s="11"/>
      <c r="I37" s="11"/>
      <c r="J37" s="11"/>
      <c r="K37" s="11"/>
      <c r="L37" s="11"/>
      <c r="M37" s="11"/>
      <c r="N37" s="11"/>
      <c r="O37" s="11"/>
      <c r="P37" s="12" t="s">
        <v>82</v>
      </c>
      <c r="Q37" s="156" t="str">
        <f>Y22</f>
        <v/>
      </c>
      <c r="R37" s="156"/>
      <c r="S37" s="156"/>
      <c r="T37" s="156"/>
      <c r="U37" s="156"/>
      <c r="V37" s="156"/>
      <c r="W37" s="156"/>
      <c r="X37" s="156"/>
      <c r="Y37" s="156"/>
      <c r="Z37" s="68"/>
      <c r="AA37" s="13" t="s">
        <v>83</v>
      </c>
      <c r="AB37" s="13"/>
      <c r="AC37" s="13"/>
      <c r="AD37" s="13"/>
    </row>
    <row r="38" spans="1:30" ht="14" x14ac:dyDescent="0.2">
      <c r="A38" s="11" t="s">
        <v>108</v>
      </c>
      <c r="B38" s="11"/>
      <c r="C38" s="11"/>
      <c r="D38" s="11"/>
      <c r="E38" s="11"/>
      <c r="F38" s="11"/>
      <c r="G38" s="11"/>
      <c r="H38" s="11"/>
      <c r="I38" s="11"/>
      <c r="J38" s="11"/>
      <c r="K38" s="11"/>
      <c r="L38" s="11"/>
      <c r="M38" s="11"/>
      <c r="N38" s="11"/>
      <c r="O38" s="11"/>
      <c r="P38" s="12" t="s">
        <v>82</v>
      </c>
      <c r="Q38" s="156" t="str">
        <f>IF(H7="","",Q37*S7)</f>
        <v/>
      </c>
      <c r="R38" s="156"/>
      <c r="S38" s="156"/>
      <c r="T38" s="156"/>
      <c r="U38" s="156"/>
      <c r="V38" s="156"/>
      <c r="W38" s="156"/>
      <c r="X38" s="156"/>
      <c r="Y38" s="156"/>
      <c r="Z38" s="68"/>
      <c r="AA38" s="13" t="s">
        <v>83</v>
      </c>
      <c r="AB38" s="13"/>
      <c r="AC38" s="13"/>
      <c r="AD38" s="13"/>
    </row>
    <row r="39" spans="1:30" ht="10" customHeight="1" x14ac:dyDescent="0.2">
      <c r="A39" s="11"/>
      <c r="B39" s="11"/>
      <c r="C39" s="11"/>
      <c r="D39" s="11"/>
      <c r="E39" s="11"/>
      <c r="F39" s="11"/>
      <c r="G39" s="11"/>
      <c r="H39" s="11"/>
      <c r="I39" s="11"/>
      <c r="J39" s="11"/>
      <c r="K39" s="11"/>
      <c r="L39" s="11"/>
      <c r="M39" s="11"/>
      <c r="N39" s="11"/>
      <c r="O39" s="11"/>
      <c r="P39" s="11"/>
      <c r="Q39" s="70"/>
      <c r="R39" s="70"/>
      <c r="S39" s="70"/>
      <c r="T39" s="70"/>
      <c r="U39" s="70"/>
      <c r="V39" s="70"/>
      <c r="W39" s="70"/>
      <c r="X39" s="70"/>
      <c r="Y39" s="70"/>
      <c r="Z39" s="70"/>
      <c r="AA39" s="11"/>
      <c r="AB39" s="11"/>
      <c r="AC39" s="11"/>
      <c r="AD39" s="11"/>
    </row>
    <row r="40" spans="1:30" ht="14" x14ac:dyDescent="0.2">
      <c r="A40" s="11" t="s">
        <v>74</v>
      </c>
      <c r="B40" s="11"/>
      <c r="C40" s="11"/>
      <c r="D40" s="11"/>
      <c r="E40" s="11"/>
      <c r="F40" s="11"/>
      <c r="G40" s="11"/>
      <c r="H40" s="11"/>
      <c r="I40" s="11"/>
      <c r="J40" s="11"/>
      <c r="K40" s="11"/>
      <c r="L40" s="11"/>
      <c r="M40" s="11"/>
      <c r="N40" s="11"/>
      <c r="O40" s="11"/>
      <c r="P40" s="11"/>
      <c r="Q40" s="70"/>
      <c r="R40" s="70"/>
      <c r="S40" s="70"/>
      <c r="T40" s="70"/>
      <c r="U40" s="70"/>
      <c r="V40" s="70"/>
      <c r="W40" s="70"/>
      <c r="X40" s="70"/>
      <c r="Y40" s="70"/>
      <c r="Z40" s="70"/>
      <c r="AA40" s="11"/>
      <c r="AB40" s="11"/>
      <c r="AC40" s="11"/>
      <c r="AD40" s="11"/>
    </row>
    <row r="41" spans="1:30" ht="14" x14ac:dyDescent="0.2">
      <c r="A41" s="11" t="s">
        <v>75</v>
      </c>
      <c r="B41" s="62"/>
      <c r="C41" s="62"/>
      <c r="D41" s="62"/>
      <c r="E41" s="62"/>
      <c r="F41" s="62"/>
      <c r="G41" s="62"/>
      <c r="H41" s="62"/>
      <c r="I41" s="62"/>
      <c r="J41" s="62"/>
      <c r="K41" s="62"/>
      <c r="L41" s="62"/>
      <c r="M41" s="62"/>
      <c r="N41" s="62"/>
      <c r="O41" s="62"/>
      <c r="P41" s="69" t="s">
        <v>82</v>
      </c>
      <c r="Q41" s="156" t="str">
        <f>Y31</f>
        <v/>
      </c>
      <c r="R41" s="156"/>
      <c r="S41" s="156"/>
      <c r="T41" s="156"/>
      <c r="U41" s="156"/>
      <c r="V41" s="156"/>
      <c r="W41" s="156"/>
      <c r="X41" s="156"/>
      <c r="Y41" s="156"/>
      <c r="Z41" s="68"/>
      <c r="AA41" s="69" t="s">
        <v>83</v>
      </c>
      <c r="AB41" s="69"/>
      <c r="AC41" s="69"/>
      <c r="AD41" s="13"/>
    </row>
    <row r="42" spans="1:30" ht="10" customHeight="1" x14ac:dyDescent="0.2">
      <c r="A42" s="11"/>
      <c r="B42" s="62"/>
      <c r="C42" s="62"/>
      <c r="D42" s="62"/>
      <c r="E42" s="62"/>
      <c r="F42" s="62"/>
      <c r="G42" s="62"/>
      <c r="H42" s="62"/>
      <c r="I42" s="62"/>
      <c r="J42" s="62"/>
      <c r="K42" s="62"/>
      <c r="L42" s="62"/>
      <c r="M42" s="62"/>
      <c r="N42" s="62"/>
      <c r="O42" s="62"/>
      <c r="P42" s="62"/>
      <c r="Q42" s="70"/>
      <c r="R42" s="70"/>
      <c r="S42" s="70"/>
      <c r="T42" s="70"/>
      <c r="U42" s="70"/>
      <c r="V42" s="70"/>
      <c r="W42" s="70"/>
      <c r="X42" s="70"/>
      <c r="Y42" s="70"/>
      <c r="Z42" s="70"/>
      <c r="AA42" s="62"/>
      <c r="AB42" s="62"/>
      <c r="AC42" s="62"/>
      <c r="AD42" s="11"/>
    </row>
    <row r="43" spans="1:30" ht="14" x14ac:dyDescent="0.2">
      <c r="A43" s="11" t="s">
        <v>76</v>
      </c>
      <c r="B43" s="62"/>
      <c r="C43" s="62"/>
      <c r="D43" s="62"/>
      <c r="E43" s="62"/>
      <c r="F43" s="62"/>
      <c r="G43" s="62"/>
      <c r="H43" s="62"/>
      <c r="I43" s="62"/>
      <c r="J43" s="62"/>
      <c r="K43" s="62"/>
      <c r="L43" s="62"/>
      <c r="M43" s="62"/>
      <c r="N43" s="62"/>
      <c r="O43" s="62"/>
      <c r="P43" s="62"/>
      <c r="Q43" s="70"/>
      <c r="R43" s="70"/>
      <c r="S43" s="70"/>
      <c r="T43" s="70"/>
      <c r="U43" s="70"/>
      <c r="V43" s="70"/>
      <c r="W43" s="70"/>
      <c r="X43" s="70"/>
      <c r="Y43" s="70"/>
      <c r="Z43" s="70"/>
      <c r="AA43" s="62"/>
      <c r="AB43" s="62"/>
      <c r="AC43" s="62"/>
      <c r="AD43" s="11"/>
    </row>
    <row r="44" spans="1:30" ht="14" x14ac:dyDescent="0.2">
      <c r="A44" s="11"/>
      <c r="B44" s="62" t="s">
        <v>77</v>
      </c>
      <c r="C44" s="62"/>
      <c r="D44" s="62"/>
      <c r="E44" s="62"/>
      <c r="F44" s="62"/>
      <c r="G44" s="62"/>
      <c r="H44" s="62"/>
      <c r="I44" s="62"/>
      <c r="J44" s="62"/>
      <c r="K44" s="62"/>
      <c r="L44" s="62"/>
      <c r="M44" s="62"/>
      <c r="N44" s="62"/>
      <c r="O44" s="62"/>
      <c r="P44" s="67" t="s">
        <v>82</v>
      </c>
      <c r="Q44" s="154">
        <v>10000</v>
      </c>
      <c r="R44" s="154"/>
      <c r="S44" s="155"/>
      <c r="T44" s="155"/>
      <c r="U44" s="155"/>
      <c r="V44" s="155"/>
      <c r="W44" s="155"/>
      <c r="X44" s="155"/>
      <c r="Y44" s="155"/>
      <c r="Z44" s="71"/>
      <c r="AA44" s="69" t="s">
        <v>86</v>
      </c>
      <c r="AB44" s="69"/>
      <c r="AC44" s="69"/>
      <c r="AD44" s="13"/>
    </row>
    <row r="45" spans="1:30" ht="10" customHeight="1" x14ac:dyDescent="0.2">
      <c r="A45" s="11"/>
      <c r="B45" s="62"/>
      <c r="C45" s="62"/>
      <c r="D45" s="62"/>
      <c r="E45" s="62"/>
      <c r="F45" s="62"/>
      <c r="G45" s="62"/>
      <c r="H45" s="62"/>
      <c r="I45" s="62"/>
      <c r="J45" s="62"/>
      <c r="K45" s="62"/>
      <c r="L45" s="62"/>
      <c r="M45" s="62"/>
      <c r="N45" s="62"/>
      <c r="O45" s="62"/>
      <c r="P45" s="62"/>
      <c r="Q45" s="70"/>
      <c r="R45" s="70"/>
      <c r="S45" s="70"/>
      <c r="T45" s="70"/>
      <c r="U45" s="70"/>
      <c r="V45" s="70"/>
      <c r="W45" s="70"/>
      <c r="X45" s="70"/>
      <c r="Y45" s="70"/>
      <c r="Z45" s="70"/>
      <c r="AA45" s="62"/>
      <c r="AB45" s="62"/>
      <c r="AC45" s="62"/>
      <c r="AD45" s="11"/>
    </row>
    <row r="46" spans="1:30" ht="14" x14ac:dyDescent="0.2">
      <c r="A46" s="11" t="s">
        <v>78</v>
      </c>
      <c r="B46" s="62"/>
      <c r="C46" s="62"/>
      <c r="D46" s="62"/>
      <c r="E46" s="62"/>
      <c r="F46" s="62"/>
      <c r="G46" s="62"/>
      <c r="H46" s="62"/>
      <c r="I46" s="62"/>
      <c r="J46" s="62"/>
      <c r="K46" s="62"/>
      <c r="L46" s="62"/>
      <c r="M46" s="62"/>
      <c r="N46" s="62"/>
      <c r="O46" s="62"/>
      <c r="P46" s="62"/>
      <c r="Q46" s="70"/>
      <c r="R46" s="70"/>
      <c r="S46" s="70"/>
      <c r="T46" s="70"/>
      <c r="U46" s="70"/>
      <c r="V46" s="70"/>
      <c r="W46" s="70"/>
      <c r="X46" s="70"/>
      <c r="Y46" s="70"/>
      <c r="Z46" s="70"/>
      <c r="AA46" s="62"/>
      <c r="AB46" s="62"/>
      <c r="AC46" s="62"/>
      <c r="AD46" s="11"/>
    </row>
    <row r="47" spans="1:30" ht="14" x14ac:dyDescent="0.2">
      <c r="A47" s="11"/>
      <c r="B47" s="62" t="s">
        <v>80</v>
      </c>
      <c r="C47" s="62"/>
      <c r="D47" s="62"/>
      <c r="E47" s="62"/>
      <c r="F47" s="62"/>
      <c r="G47" s="62"/>
      <c r="H47" s="62"/>
      <c r="I47" s="62"/>
      <c r="J47" s="62"/>
      <c r="K47" s="62"/>
      <c r="L47" s="62"/>
      <c r="M47" s="62"/>
      <c r="N47" s="62"/>
      <c r="O47" s="62"/>
      <c r="P47" s="67" t="s">
        <v>82</v>
      </c>
      <c r="Q47" s="154">
        <v>50000</v>
      </c>
      <c r="R47" s="154"/>
      <c r="S47" s="155"/>
      <c r="T47" s="155"/>
      <c r="U47" s="155"/>
      <c r="V47" s="155"/>
      <c r="W47" s="155"/>
      <c r="X47" s="155"/>
      <c r="Y47" s="155"/>
      <c r="Z47" s="71"/>
      <c r="AA47" s="69" t="s">
        <v>83</v>
      </c>
      <c r="AB47" s="69"/>
      <c r="AC47" s="69"/>
      <c r="AD47" s="13"/>
    </row>
    <row r="48" spans="1:30" ht="10" customHeight="1" x14ac:dyDescent="0.2">
      <c r="A48" s="11"/>
      <c r="B48" s="62"/>
      <c r="C48" s="62"/>
      <c r="D48" s="62"/>
      <c r="E48" s="62"/>
      <c r="F48" s="62"/>
      <c r="G48" s="62"/>
      <c r="H48" s="62"/>
      <c r="I48" s="62"/>
      <c r="J48" s="62"/>
      <c r="K48" s="62"/>
      <c r="L48" s="62"/>
      <c r="M48" s="62"/>
      <c r="N48" s="62"/>
      <c r="O48" s="62"/>
      <c r="P48" s="62"/>
      <c r="Q48" s="70"/>
      <c r="R48" s="70"/>
      <c r="S48" s="70"/>
      <c r="T48" s="70"/>
      <c r="U48" s="70"/>
      <c r="V48" s="70"/>
      <c r="W48" s="70"/>
      <c r="X48" s="70"/>
      <c r="Y48" s="70"/>
      <c r="Z48" s="70"/>
      <c r="AA48" s="62"/>
      <c r="AB48" s="62"/>
      <c r="AC48" s="62"/>
      <c r="AD48" s="11"/>
    </row>
    <row r="49" spans="1:30" ht="14" x14ac:dyDescent="0.2">
      <c r="A49" s="11" t="s">
        <v>79</v>
      </c>
      <c r="B49" s="62"/>
      <c r="C49" s="62"/>
      <c r="D49" s="62"/>
      <c r="E49" s="62"/>
      <c r="F49" s="62"/>
      <c r="G49" s="62"/>
      <c r="H49" s="62"/>
      <c r="I49" s="62"/>
      <c r="J49" s="62"/>
      <c r="K49" s="62"/>
      <c r="L49" s="62"/>
      <c r="M49" s="62"/>
      <c r="N49" s="62"/>
      <c r="O49" s="62"/>
      <c r="P49" s="62"/>
      <c r="Q49" s="70"/>
      <c r="R49" s="70"/>
      <c r="S49" s="70"/>
      <c r="T49" s="70"/>
      <c r="U49" s="70"/>
      <c r="V49" s="70"/>
      <c r="W49" s="70"/>
      <c r="X49" s="70"/>
      <c r="Y49" s="70"/>
      <c r="Z49" s="70"/>
      <c r="AA49" s="62"/>
      <c r="AB49" s="62"/>
      <c r="AC49" s="62"/>
      <c r="AD49" s="11"/>
    </row>
    <row r="50" spans="1:30" ht="14" x14ac:dyDescent="0.2">
      <c r="A50" s="11"/>
      <c r="B50" s="62" t="s">
        <v>80</v>
      </c>
      <c r="C50" s="62"/>
      <c r="D50" s="62"/>
      <c r="E50" s="62"/>
      <c r="F50" s="62"/>
      <c r="G50" s="62"/>
      <c r="H50" s="62"/>
      <c r="I50" s="62"/>
      <c r="J50" s="62"/>
      <c r="K50" s="62"/>
      <c r="L50" s="62"/>
      <c r="M50" s="62"/>
      <c r="N50" s="62"/>
      <c r="O50" s="62"/>
      <c r="P50" s="67" t="s">
        <v>82</v>
      </c>
      <c r="Q50" s="154">
        <v>50000</v>
      </c>
      <c r="R50" s="154"/>
      <c r="S50" s="155"/>
      <c r="T50" s="155"/>
      <c r="U50" s="155"/>
      <c r="V50" s="155"/>
      <c r="W50" s="155"/>
      <c r="X50" s="155"/>
      <c r="Y50" s="155"/>
      <c r="Z50" s="71"/>
      <c r="AA50" s="69" t="s">
        <v>83</v>
      </c>
      <c r="AB50" s="69"/>
      <c r="AC50" s="69"/>
      <c r="AD50" s="13"/>
    </row>
    <row r="51" spans="1:30" ht="10" customHeight="1" x14ac:dyDescent="0.2">
      <c r="A51" s="11"/>
      <c r="B51" s="62"/>
      <c r="C51" s="62"/>
      <c r="D51" s="62"/>
      <c r="E51" s="62"/>
      <c r="F51" s="62"/>
      <c r="G51" s="62"/>
      <c r="H51" s="62"/>
      <c r="I51" s="62"/>
      <c r="J51" s="62"/>
      <c r="K51" s="62"/>
      <c r="L51" s="62"/>
      <c r="M51" s="62"/>
      <c r="N51" s="62"/>
      <c r="O51" s="62"/>
      <c r="P51" s="62"/>
      <c r="Q51" s="70"/>
      <c r="R51" s="70"/>
      <c r="S51" s="70"/>
      <c r="T51" s="70"/>
      <c r="U51" s="70"/>
      <c r="V51" s="70"/>
      <c r="W51" s="70"/>
      <c r="X51" s="70"/>
      <c r="Y51" s="70"/>
      <c r="Z51" s="70"/>
      <c r="AA51" s="62"/>
      <c r="AB51" s="62"/>
      <c r="AC51" s="62"/>
      <c r="AD51" s="11"/>
    </row>
    <row r="52" spans="1:30" ht="14" x14ac:dyDescent="0.2">
      <c r="A52" s="11" t="s">
        <v>81</v>
      </c>
      <c r="B52" s="62"/>
      <c r="C52" s="62"/>
      <c r="D52" s="62"/>
      <c r="E52" s="62"/>
      <c r="F52" s="62"/>
      <c r="G52" s="62"/>
      <c r="H52" s="62"/>
      <c r="I52" s="62"/>
      <c r="J52" s="62"/>
      <c r="K52" s="62"/>
      <c r="L52" s="62"/>
      <c r="M52" s="62"/>
      <c r="N52" s="62"/>
      <c r="O52" s="62"/>
      <c r="P52" s="62"/>
      <c r="Q52" s="70"/>
      <c r="R52" s="70"/>
      <c r="S52" s="70"/>
      <c r="T52" s="70"/>
      <c r="U52" s="70"/>
      <c r="V52" s="70"/>
      <c r="W52" s="70"/>
      <c r="X52" s="70"/>
      <c r="Y52" s="70"/>
      <c r="Z52" s="70"/>
      <c r="AA52" s="62"/>
      <c r="AB52" s="62"/>
      <c r="AC52" s="62"/>
      <c r="AD52" s="11"/>
    </row>
    <row r="53" spans="1:30" ht="14" x14ac:dyDescent="0.2">
      <c r="A53" s="11"/>
      <c r="B53" s="62" t="s">
        <v>80</v>
      </c>
      <c r="C53" s="62"/>
      <c r="D53" s="62"/>
      <c r="E53" s="62"/>
      <c r="F53" s="62"/>
      <c r="G53" s="62"/>
      <c r="H53" s="62"/>
      <c r="I53" s="62"/>
      <c r="J53" s="62"/>
      <c r="K53" s="62"/>
      <c r="L53" s="62"/>
      <c r="M53" s="62"/>
      <c r="N53" s="62"/>
      <c r="O53" s="62"/>
      <c r="P53" s="67" t="s">
        <v>82</v>
      </c>
      <c r="Q53" s="154">
        <v>100000</v>
      </c>
      <c r="R53" s="154"/>
      <c r="S53" s="155"/>
      <c r="T53" s="155"/>
      <c r="U53" s="155"/>
      <c r="V53" s="155"/>
      <c r="W53" s="155"/>
      <c r="X53" s="155"/>
      <c r="Y53" s="155"/>
      <c r="Z53" s="71"/>
      <c r="AA53" s="69" t="s">
        <v>83</v>
      </c>
      <c r="AB53" s="69"/>
      <c r="AC53" s="69"/>
      <c r="AD53" s="13"/>
    </row>
    <row r="54" spans="1:30" ht="10" customHeight="1" x14ac:dyDescent="0.2">
      <c r="A54" s="11"/>
      <c r="B54" s="62"/>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11"/>
    </row>
    <row r="55" spans="1:30" ht="14" x14ac:dyDescent="0.2">
      <c r="A55" s="11" t="s">
        <v>106</v>
      </c>
      <c r="B55" s="11"/>
      <c r="C55" s="11"/>
      <c r="D55" s="11"/>
      <c r="E55" s="11"/>
      <c r="F55" s="11"/>
      <c r="G55" s="11"/>
      <c r="H55" s="11"/>
      <c r="I55" s="11"/>
      <c r="J55" s="11"/>
      <c r="K55" s="11"/>
      <c r="L55" s="11"/>
      <c r="M55" s="11"/>
      <c r="N55" s="11"/>
      <c r="O55" s="11"/>
      <c r="P55" s="12" t="s">
        <v>82</v>
      </c>
      <c r="Q55" s="152" t="str">
        <f>IF(H7="","",Q34+Y22*S7+Q41*H7)</f>
        <v/>
      </c>
      <c r="R55" s="152"/>
      <c r="S55" s="153"/>
      <c r="T55" s="153"/>
      <c r="U55" s="153"/>
      <c r="V55" s="153"/>
      <c r="W55" s="153"/>
      <c r="X55" s="153"/>
      <c r="Y55" s="153"/>
      <c r="Z55" s="71"/>
      <c r="AA55" s="13" t="s">
        <v>83</v>
      </c>
      <c r="AB55" s="13"/>
      <c r="AC55" s="13"/>
      <c r="AD55" s="13"/>
    </row>
    <row r="56" spans="1:30" x14ac:dyDescent="0.2">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row>
    <row r="57" spans="1:30" x14ac:dyDescent="0.2">
      <c r="A57" s="11" t="s">
        <v>134</v>
      </c>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row>
    <row r="58" spans="1:30" ht="14" x14ac:dyDescent="0.2">
      <c r="A58" s="11"/>
      <c r="B58" s="11" t="s">
        <v>126</v>
      </c>
      <c r="C58" s="11"/>
      <c r="D58" s="11"/>
      <c r="E58" s="11"/>
      <c r="F58" s="11"/>
      <c r="G58" s="11" t="s">
        <v>135</v>
      </c>
      <c r="H58" s="11"/>
      <c r="I58" s="11"/>
      <c r="J58" s="18"/>
      <c r="K58" s="11" t="s">
        <v>136</v>
      </c>
      <c r="L58" s="11"/>
      <c r="M58" s="11"/>
      <c r="N58" s="11"/>
      <c r="O58" s="11"/>
      <c r="P58" s="12" t="s">
        <v>82</v>
      </c>
      <c r="Q58" s="152" t="str">
        <f>IF(J58="","",J58*1000)</f>
        <v/>
      </c>
      <c r="R58" s="152"/>
      <c r="S58" s="153"/>
      <c r="T58" s="153"/>
      <c r="U58" s="153"/>
      <c r="V58" s="153"/>
      <c r="W58" s="153"/>
      <c r="X58" s="153"/>
      <c r="Y58" s="153"/>
      <c r="Z58" s="15"/>
      <c r="AA58" s="13" t="s">
        <v>83</v>
      </c>
      <c r="AB58" s="13"/>
      <c r="AC58" s="13"/>
      <c r="AD58" s="13"/>
    </row>
  </sheetData>
  <mergeCells count="97">
    <mergeCell ref="Q58:Y58"/>
    <mergeCell ref="Q55:Y55"/>
    <mergeCell ref="Q50:Y50"/>
    <mergeCell ref="Q53:Y53"/>
    <mergeCell ref="Q34:Y34"/>
    <mergeCell ref="Q37:Y37"/>
    <mergeCell ref="Q41:Y41"/>
    <mergeCell ref="Q44:Y44"/>
    <mergeCell ref="Q47:Y47"/>
    <mergeCell ref="Q38:Y38"/>
    <mergeCell ref="Y24:AD24"/>
    <mergeCell ref="A25:G25"/>
    <mergeCell ref="Y25:AD25"/>
    <mergeCell ref="U25:W25"/>
    <mergeCell ref="Q25:S25"/>
    <mergeCell ref="H25:P25"/>
    <mergeCell ref="Y31:AD31"/>
    <mergeCell ref="A26:G26"/>
    <mergeCell ref="Y26:AD26"/>
    <mergeCell ref="A28:G28"/>
    <mergeCell ref="H28:X28"/>
    <mergeCell ref="Y28:AD28"/>
    <mergeCell ref="A27:G27"/>
    <mergeCell ref="Y27:AD27"/>
    <mergeCell ref="U26:W26"/>
    <mergeCell ref="U27:W27"/>
    <mergeCell ref="A29:X29"/>
    <mergeCell ref="Y29:AD29"/>
    <mergeCell ref="A30:X30"/>
    <mergeCell ref="Y30:AD30"/>
    <mergeCell ref="A31:U31"/>
    <mergeCell ref="I26:L26"/>
    <mergeCell ref="Y22:AD22"/>
    <mergeCell ref="A14:G14"/>
    <mergeCell ref="A15:G15"/>
    <mergeCell ref="A22:U22"/>
    <mergeCell ref="A20:G20"/>
    <mergeCell ref="H20:X20"/>
    <mergeCell ref="Y20:AD20"/>
    <mergeCell ref="V22:X22"/>
    <mergeCell ref="Y21:AD21"/>
    <mergeCell ref="Y18:AD18"/>
    <mergeCell ref="Y19:AD19"/>
    <mergeCell ref="V18:X18"/>
    <mergeCell ref="Y17:AD17"/>
    <mergeCell ref="Y14:AD14"/>
    <mergeCell ref="Y15:AD15"/>
    <mergeCell ref="Y16:AD16"/>
    <mergeCell ref="A9:G9"/>
    <mergeCell ref="H13:X13"/>
    <mergeCell ref="H15:X15"/>
    <mergeCell ref="A17:X17"/>
    <mergeCell ref="A16:X16"/>
    <mergeCell ref="H14:O14"/>
    <mergeCell ref="Q14:X14"/>
    <mergeCell ref="A13:G13"/>
    <mergeCell ref="R2:T2"/>
    <mergeCell ref="R3:T3"/>
    <mergeCell ref="A12:X12"/>
    <mergeCell ref="Y10:AD10"/>
    <mergeCell ref="Y11:AD11"/>
    <mergeCell ref="Y12:AD12"/>
    <mergeCell ref="A10:G10"/>
    <mergeCell ref="A11:G11"/>
    <mergeCell ref="H10:X10"/>
    <mergeCell ref="H11:X11"/>
    <mergeCell ref="A7:G7"/>
    <mergeCell ref="Y9:AD9"/>
    <mergeCell ref="H9:X9"/>
    <mergeCell ref="I7:N7"/>
    <mergeCell ref="T7:AD7"/>
    <mergeCell ref="O7:R7"/>
    <mergeCell ref="A18:U18"/>
    <mergeCell ref="H21:X21"/>
    <mergeCell ref="A21:G21"/>
    <mergeCell ref="M26:P26"/>
    <mergeCell ref="V31:X31"/>
    <mergeCell ref="Q26:S26"/>
    <mergeCell ref="Q27:S27"/>
    <mergeCell ref="A24:G24"/>
    <mergeCell ref="H24:X24"/>
    <mergeCell ref="N1:P1"/>
    <mergeCell ref="Q1:AD1"/>
    <mergeCell ref="M27:P27"/>
    <mergeCell ref="I27:L27"/>
    <mergeCell ref="A4:AD4"/>
    <mergeCell ref="N2:P3"/>
    <mergeCell ref="A5:G5"/>
    <mergeCell ref="H5:N5"/>
    <mergeCell ref="W5:AD5"/>
    <mergeCell ref="A6:G6"/>
    <mergeCell ref="H6:AD6"/>
    <mergeCell ref="O5:V5"/>
    <mergeCell ref="V2:AD2"/>
    <mergeCell ref="V3:Y3"/>
    <mergeCell ref="AA3:AD3"/>
    <mergeCell ref="Y13:AD13"/>
  </mergeCells>
  <phoneticPr fontId="2"/>
  <dataValidations count="2">
    <dataValidation type="list" allowBlank="1" showInputMessage="1" showErrorMessage="1" sqref="H26:H27">
      <formula1>$AF$26:$AF$27</formula1>
    </dataValidation>
    <dataValidation type="list" allowBlank="1" showInputMessage="1" showErrorMessage="1" sqref="Q2:Q3 U2:U3 Z3">
      <formula1>$AF$3:$AF$4</formula1>
    </dataValidation>
  </dataValidations>
  <pageMargins left="0.62992125984251968" right="0.23622047244094491" top="0.55118110236220474" bottom="0.35433070866141736" header="0.11811023622047245" footer="0.11811023622047245"/>
  <pageSetup paperSize="9" scale="9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0"/>
  <sheetViews>
    <sheetView zoomScale="90" zoomScaleNormal="90" zoomScaleSheetLayoutView="70" workbookViewId="0">
      <selection activeCell="A4" sqref="A4:AD4"/>
    </sheetView>
  </sheetViews>
  <sheetFormatPr defaultColWidth="3.6328125" defaultRowHeight="20.149999999999999" customHeight="1" x14ac:dyDescent="0.2"/>
  <cols>
    <col min="1" max="1" width="3.26953125" style="9" bestFit="1" customWidth="1"/>
    <col min="2" max="2" width="5.08984375" style="10" customWidth="1"/>
    <col min="3" max="7" width="5.08984375" style="9" customWidth="1"/>
    <col min="8" max="8" width="4.08984375" style="3" bestFit="1" customWidth="1"/>
    <col min="9" max="9" width="3.453125" style="3" customWidth="1"/>
    <col min="10" max="10" width="3.6328125" style="3" customWidth="1"/>
    <col min="11" max="11" width="4.6328125" style="3" customWidth="1"/>
    <col min="12" max="12" width="5.6328125" style="3" customWidth="1"/>
    <col min="13" max="16" width="3.6328125" style="3" customWidth="1"/>
    <col min="17" max="18" width="3.08984375" style="3" customWidth="1"/>
    <col min="19" max="19" width="4.6328125" style="3" customWidth="1"/>
    <col min="20" max="20" width="3.6328125" style="3" customWidth="1"/>
    <col min="21" max="22" width="2.08984375" style="3" customWidth="1"/>
    <col min="23" max="24" width="3.6328125" style="3" customWidth="1"/>
    <col min="25" max="25" width="5.6328125" style="3" customWidth="1"/>
    <col min="26" max="27" width="2.08984375" style="3" customWidth="1"/>
    <col min="28" max="28" width="4.6328125" style="3" customWidth="1"/>
    <col min="29" max="29" width="3.6328125" style="3" customWidth="1"/>
    <col min="30" max="30" width="4.6328125" style="3" customWidth="1"/>
    <col min="31" max="31" width="142.36328125" style="3" customWidth="1"/>
    <col min="32" max="34" width="3.6328125" style="3"/>
    <col min="35" max="35" width="3.6328125" style="3" customWidth="1"/>
    <col min="36" max="261" width="3.6328125" style="3"/>
    <col min="262" max="262" width="3.26953125" style="3" bestFit="1" customWidth="1"/>
    <col min="263" max="268" width="3.6328125" style="3" customWidth="1"/>
    <col min="269" max="269" width="3" style="3" bestFit="1" customWidth="1"/>
    <col min="270" max="284" width="3.6328125" style="3" customWidth="1"/>
    <col min="285" max="285" width="4.6328125" style="3" customWidth="1"/>
    <col min="286" max="517" width="3.6328125" style="3"/>
    <col min="518" max="518" width="3.26953125" style="3" bestFit="1" customWidth="1"/>
    <col min="519" max="524" width="3.6328125" style="3" customWidth="1"/>
    <col min="525" max="525" width="3" style="3" bestFit="1" customWidth="1"/>
    <col min="526" max="540" width="3.6328125" style="3" customWidth="1"/>
    <col min="541" max="541" width="4.6328125" style="3" customWidth="1"/>
    <col min="542" max="773" width="3.6328125" style="3"/>
    <col min="774" max="774" width="3.26953125" style="3" bestFit="1" customWidth="1"/>
    <col min="775" max="780" width="3.6328125" style="3" customWidth="1"/>
    <col min="781" max="781" width="3" style="3" bestFit="1" customWidth="1"/>
    <col min="782" max="796" width="3.6328125" style="3" customWidth="1"/>
    <col min="797" max="797" width="4.6328125" style="3" customWidth="1"/>
    <col min="798" max="1029" width="3.6328125" style="3"/>
    <col min="1030" max="1030" width="3.26953125" style="3" bestFit="1" customWidth="1"/>
    <col min="1031" max="1036" width="3.6328125" style="3" customWidth="1"/>
    <col min="1037" max="1037" width="3" style="3" bestFit="1" customWidth="1"/>
    <col min="1038" max="1052" width="3.6328125" style="3" customWidth="1"/>
    <col min="1053" max="1053" width="4.6328125" style="3" customWidth="1"/>
    <col min="1054" max="1285" width="3.6328125" style="3"/>
    <col min="1286" max="1286" width="3.26953125" style="3" bestFit="1" customWidth="1"/>
    <col min="1287" max="1292" width="3.6328125" style="3" customWidth="1"/>
    <col min="1293" max="1293" width="3" style="3" bestFit="1" customWidth="1"/>
    <col min="1294" max="1308" width="3.6328125" style="3" customWidth="1"/>
    <col min="1309" max="1309" width="4.6328125" style="3" customWidth="1"/>
    <col min="1310" max="1541" width="3.6328125" style="3"/>
    <col min="1542" max="1542" width="3.26953125" style="3" bestFit="1" customWidth="1"/>
    <col min="1543" max="1548" width="3.6328125" style="3" customWidth="1"/>
    <col min="1549" max="1549" width="3" style="3" bestFit="1" customWidth="1"/>
    <col min="1550" max="1564" width="3.6328125" style="3" customWidth="1"/>
    <col min="1565" max="1565" width="4.6328125" style="3" customWidth="1"/>
    <col min="1566" max="1797" width="3.6328125" style="3"/>
    <col min="1798" max="1798" width="3.26953125" style="3" bestFit="1" customWidth="1"/>
    <col min="1799" max="1804" width="3.6328125" style="3" customWidth="1"/>
    <col min="1805" max="1805" width="3" style="3" bestFit="1" customWidth="1"/>
    <col min="1806" max="1820" width="3.6328125" style="3" customWidth="1"/>
    <col min="1821" max="1821" width="4.6328125" style="3" customWidth="1"/>
    <col min="1822" max="2053" width="3.6328125" style="3"/>
    <col min="2054" max="2054" width="3.26953125" style="3" bestFit="1" customWidth="1"/>
    <col min="2055" max="2060" width="3.6328125" style="3" customWidth="1"/>
    <col min="2061" max="2061" width="3" style="3" bestFit="1" customWidth="1"/>
    <col min="2062" max="2076" width="3.6328125" style="3" customWidth="1"/>
    <col min="2077" max="2077" width="4.6328125" style="3" customWidth="1"/>
    <col min="2078" max="2309" width="3.6328125" style="3"/>
    <col min="2310" max="2310" width="3.26953125" style="3" bestFit="1" customWidth="1"/>
    <col min="2311" max="2316" width="3.6328125" style="3" customWidth="1"/>
    <col min="2317" max="2317" width="3" style="3" bestFit="1" customWidth="1"/>
    <col min="2318" max="2332" width="3.6328125" style="3" customWidth="1"/>
    <col min="2333" max="2333" width="4.6328125" style="3" customWidth="1"/>
    <col min="2334" max="2565" width="3.6328125" style="3"/>
    <col min="2566" max="2566" width="3.26953125" style="3" bestFit="1" customWidth="1"/>
    <col min="2567" max="2572" width="3.6328125" style="3" customWidth="1"/>
    <col min="2573" max="2573" width="3" style="3" bestFit="1" customWidth="1"/>
    <col min="2574" max="2588" width="3.6328125" style="3" customWidth="1"/>
    <col min="2589" max="2589" width="4.6328125" style="3" customWidth="1"/>
    <col min="2590" max="2821" width="3.6328125" style="3"/>
    <col min="2822" max="2822" width="3.26953125" style="3" bestFit="1" customWidth="1"/>
    <col min="2823" max="2828" width="3.6328125" style="3" customWidth="1"/>
    <col min="2829" max="2829" width="3" style="3" bestFit="1" customWidth="1"/>
    <col min="2830" max="2844" width="3.6328125" style="3" customWidth="1"/>
    <col min="2845" max="2845" width="4.6328125" style="3" customWidth="1"/>
    <col min="2846" max="3077" width="3.6328125" style="3"/>
    <col min="3078" max="3078" width="3.26953125" style="3" bestFit="1" customWidth="1"/>
    <col min="3079" max="3084" width="3.6328125" style="3" customWidth="1"/>
    <col min="3085" max="3085" width="3" style="3" bestFit="1" customWidth="1"/>
    <col min="3086" max="3100" width="3.6328125" style="3" customWidth="1"/>
    <col min="3101" max="3101" width="4.6328125" style="3" customWidth="1"/>
    <col min="3102" max="3333" width="3.6328125" style="3"/>
    <col min="3334" max="3334" width="3.26953125" style="3" bestFit="1" customWidth="1"/>
    <col min="3335" max="3340" width="3.6328125" style="3" customWidth="1"/>
    <col min="3341" max="3341" width="3" style="3" bestFit="1" customWidth="1"/>
    <col min="3342" max="3356" width="3.6328125" style="3" customWidth="1"/>
    <col min="3357" max="3357" width="4.6328125" style="3" customWidth="1"/>
    <col min="3358" max="3589" width="3.6328125" style="3"/>
    <col min="3590" max="3590" width="3.26953125" style="3" bestFit="1" customWidth="1"/>
    <col min="3591" max="3596" width="3.6328125" style="3" customWidth="1"/>
    <col min="3597" max="3597" width="3" style="3" bestFit="1" customWidth="1"/>
    <col min="3598" max="3612" width="3.6328125" style="3" customWidth="1"/>
    <col min="3613" max="3613" width="4.6328125" style="3" customWidth="1"/>
    <col min="3614" max="3845" width="3.6328125" style="3"/>
    <col min="3846" max="3846" width="3.26953125" style="3" bestFit="1" customWidth="1"/>
    <col min="3847" max="3852" width="3.6328125" style="3" customWidth="1"/>
    <col min="3853" max="3853" width="3" style="3" bestFit="1" customWidth="1"/>
    <col min="3854" max="3868" width="3.6328125" style="3" customWidth="1"/>
    <col min="3869" max="3869" width="4.6328125" style="3" customWidth="1"/>
    <col min="3870" max="4101" width="3.6328125" style="3"/>
    <col min="4102" max="4102" width="3.26953125" style="3" bestFit="1" customWidth="1"/>
    <col min="4103" max="4108" width="3.6328125" style="3" customWidth="1"/>
    <col min="4109" max="4109" width="3" style="3" bestFit="1" customWidth="1"/>
    <col min="4110" max="4124" width="3.6328125" style="3" customWidth="1"/>
    <col min="4125" max="4125" width="4.6328125" style="3" customWidth="1"/>
    <col min="4126" max="4357" width="3.6328125" style="3"/>
    <col min="4358" max="4358" width="3.26953125" style="3" bestFit="1" customWidth="1"/>
    <col min="4359" max="4364" width="3.6328125" style="3" customWidth="1"/>
    <col min="4365" max="4365" width="3" style="3" bestFit="1" customWidth="1"/>
    <col min="4366" max="4380" width="3.6328125" style="3" customWidth="1"/>
    <col min="4381" max="4381" width="4.6328125" style="3" customWidth="1"/>
    <col min="4382" max="4613" width="3.6328125" style="3"/>
    <col min="4614" max="4614" width="3.26953125" style="3" bestFit="1" customWidth="1"/>
    <col min="4615" max="4620" width="3.6328125" style="3" customWidth="1"/>
    <col min="4621" max="4621" width="3" style="3" bestFit="1" customWidth="1"/>
    <col min="4622" max="4636" width="3.6328125" style="3" customWidth="1"/>
    <col min="4637" max="4637" width="4.6328125" style="3" customWidth="1"/>
    <col min="4638" max="4869" width="3.6328125" style="3"/>
    <col min="4870" max="4870" width="3.26953125" style="3" bestFit="1" customWidth="1"/>
    <col min="4871" max="4876" width="3.6328125" style="3" customWidth="1"/>
    <col min="4877" max="4877" width="3" style="3" bestFit="1" customWidth="1"/>
    <col min="4878" max="4892" width="3.6328125" style="3" customWidth="1"/>
    <col min="4893" max="4893" width="4.6328125" style="3" customWidth="1"/>
    <col min="4894" max="5125" width="3.6328125" style="3"/>
    <col min="5126" max="5126" width="3.26953125" style="3" bestFit="1" customWidth="1"/>
    <col min="5127" max="5132" width="3.6328125" style="3" customWidth="1"/>
    <col min="5133" max="5133" width="3" style="3" bestFit="1" customWidth="1"/>
    <col min="5134" max="5148" width="3.6328125" style="3" customWidth="1"/>
    <col min="5149" max="5149" width="4.6328125" style="3" customWidth="1"/>
    <col min="5150" max="5381" width="3.6328125" style="3"/>
    <col min="5382" max="5382" width="3.26953125" style="3" bestFit="1" customWidth="1"/>
    <col min="5383" max="5388" width="3.6328125" style="3" customWidth="1"/>
    <col min="5389" max="5389" width="3" style="3" bestFit="1" customWidth="1"/>
    <col min="5390" max="5404" width="3.6328125" style="3" customWidth="1"/>
    <col min="5405" max="5405" width="4.6328125" style="3" customWidth="1"/>
    <col min="5406" max="5637" width="3.6328125" style="3"/>
    <col min="5638" max="5638" width="3.26953125" style="3" bestFit="1" customWidth="1"/>
    <col min="5639" max="5644" width="3.6328125" style="3" customWidth="1"/>
    <col min="5645" max="5645" width="3" style="3" bestFit="1" customWidth="1"/>
    <col min="5646" max="5660" width="3.6328125" style="3" customWidth="1"/>
    <col min="5661" max="5661" width="4.6328125" style="3" customWidth="1"/>
    <col min="5662" max="5893" width="3.6328125" style="3"/>
    <col min="5894" max="5894" width="3.26953125" style="3" bestFit="1" customWidth="1"/>
    <col min="5895" max="5900" width="3.6328125" style="3" customWidth="1"/>
    <col min="5901" max="5901" width="3" style="3" bestFit="1" customWidth="1"/>
    <col min="5902" max="5916" width="3.6328125" style="3" customWidth="1"/>
    <col min="5917" max="5917" width="4.6328125" style="3" customWidth="1"/>
    <col min="5918" max="6149" width="3.6328125" style="3"/>
    <col min="6150" max="6150" width="3.26953125" style="3" bestFit="1" customWidth="1"/>
    <col min="6151" max="6156" width="3.6328125" style="3" customWidth="1"/>
    <col min="6157" max="6157" width="3" style="3" bestFit="1" customWidth="1"/>
    <col min="6158" max="6172" width="3.6328125" style="3" customWidth="1"/>
    <col min="6173" max="6173" width="4.6328125" style="3" customWidth="1"/>
    <col min="6174" max="6405" width="3.6328125" style="3"/>
    <col min="6406" max="6406" width="3.26953125" style="3" bestFit="1" customWidth="1"/>
    <col min="6407" max="6412" width="3.6328125" style="3" customWidth="1"/>
    <col min="6413" max="6413" width="3" style="3" bestFit="1" customWidth="1"/>
    <col min="6414" max="6428" width="3.6328125" style="3" customWidth="1"/>
    <col min="6429" max="6429" width="4.6328125" style="3" customWidth="1"/>
    <col min="6430" max="6661" width="3.6328125" style="3"/>
    <col min="6662" max="6662" width="3.26953125" style="3" bestFit="1" customWidth="1"/>
    <col min="6663" max="6668" width="3.6328125" style="3" customWidth="1"/>
    <col min="6669" max="6669" width="3" style="3" bestFit="1" customWidth="1"/>
    <col min="6670" max="6684" width="3.6328125" style="3" customWidth="1"/>
    <col min="6685" max="6685" width="4.6328125" style="3" customWidth="1"/>
    <col min="6686" max="6917" width="3.6328125" style="3"/>
    <col min="6918" max="6918" width="3.26953125" style="3" bestFit="1" customWidth="1"/>
    <col min="6919" max="6924" width="3.6328125" style="3" customWidth="1"/>
    <col min="6925" max="6925" width="3" style="3" bestFit="1" customWidth="1"/>
    <col min="6926" max="6940" width="3.6328125" style="3" customWidth="1"/>
    <col min="6941" max="6941" width="4.6328125" style="3" customWidth="1"/>
    <col min="6942" max="7173" width="3.6328125" style="3"/>
    <col min="7174" max="7174" width="3.26953125" style="3" bestFit="1" customWidth="1"/>
    <col min="7175" max="7180" width="3.6328125" style="3" customWidth="1"/>
    <col min="7181" max="7181" width="3" style="3" bestFit="1" customWidth="1"/>
    <col min="7182" max="7196" width="3.6328125" style="3" customWidth="1"/>
    <col min="7197" max="7197" width="4.6328125" style="3" customWidth="1"/>
    <col min="7198" max="7429" width="3.6328125" style="3"/>
    <col min="7430" max="7430" width="3.26953125" style="3" bestFit="1" customWidth="1"/>
    <col min="7431" max="7436" width="3.6328125" style="3" customWidth="1"/>
    <col min="7437" max="7437" width="3" style="3" bestFit="1" customWidth="1"/>
    <col min="7438" max="7452" width="3.6328125" style="3" customWidth="1"/>
    <col min="7453" max="7453" width="4.6328125" style="3" customWidth="1"/>
    <col min="7454" max="7685" width="3.6328125" style="3"/>
    <col min="7686" max="7686" width="3.26953125" style="3" bestFit="1" customWidth="1"/>
    <col min="7687" max="7692" width="3.6328125" style="3" customWidth="1"/>
    <col min="7693" max="7693" width="3" style="3" bestFit="1" customWidth="1"/>
    <col min="7694" max="7708" width="3.6328125" style="3" customWidth="1"/>
    <col min="7709" max="7709" width="4.6328125" style="3" customWidth="1"/>
    <col min="7710" max="7941" width="3.6328125" style="3"/>
    <col min="7942" max="7942" width="3.26953125" style="3" bestFit="1" customWidth="1"/>
    <col min="7943" max="7948" width="3.6328125" style="3" customWidth="1"/>
    <col min="7949" max="7949" width="3" style="3" bestFit="1" customWidth="1"/>
    <col min="7950" max="7964" width="3.6328125" style="3" customWidth="1"/>
    <col min="7965" max="7965" width="4.6328125" style="3" customWidth="1"/>
    <col min="7966" max="8197" width="3.6328125" style="3"/>
    <col min="8198" max="8198" width="3.26953125" style="3" bestFit="1" customWidth="1"/>
    <col min="8199" max="8204" width="3.6328125" style="3" customWidth="1"/>
    <col min="8205" max="8205" width="3" style="3" bestFit="1" customWidth="1"/>
    <col min="8206" max="8220" width="3.6328125" style="3" customWidth="1"/>
    <col min="8221" max="8221" width="4.6328125" style="3" customWidth="1"/>
    <col min="8222" max="8453" width="3.6328125" style="3"/>
    <col min="8454" max="8454" width="3.26953125" style="3" bestFit="1" customWidth="1"/>
    <col min="8455" max="8460" width="3.6328125" style="3" customWidth="1"/>
    <col min="8461" max="8461" width="3" style="3" bestFit="1" customWidth="1"/>
    <col min="8462" max="8476" width="3.6328125" style="3" customWidth="1"/>
    <col min="8477" max="8477" width="4.6328125" style="3" customWidth="1"/>
    <col min="8478" max="8709" width="3.6328125" style="3"/>
    <col min="8710" max="8710" width="3.26953125" style="3" bestFit="1" customWidth="1"/>
    <col min="8711" max="8716" width="3.6328125" style="3" customWidth="1"/>
    <col min="8717" max="8717" width="3" style="3" bestFit="1" customWidth="1"/>
    <col min="8718" max="8732" width="3.6328125" style="3" customWidth="1"/>
    <col min="8733" max="8733" width="4.6328125" style="3" customWidth="1"/>
    <col min="8734" max="8965" width="3.6328125" style="3"/>
    <col min="8966" max="8966" width="3.26953125" style="3" bestFit="1" customWidth="1"/>
    <col min="8967" max="8972" width="3.6328125" style="3" customWidth="1"/>
    <col min="8973" max="8973" width="3" style="3" bestFit="1" customWidth="1"/>
    <col min="8974" max="8988" width="3.6328125" style="3" customWidth="1"/>
    <col min="8989" max="8989" width="4.6328125" style="3" customWidth="1"/>
    <col min="8990" max="9221" width="3.6328125" style="3"/>
    <col min="9222" max="9222" width="3.26953125" style="3" bestFit="1" customWidth="1"/>
    <col min="9223" max="9228" width="3.6328125" style="3" customWidth="1"/>
    <col min="9229" max="9229" width="3" style="3" bestFit="1" customWidth="1"/>
    <col min="9230" max="9244" width="3.6328125" style="3" customWidth="1"/>
    <col min="9245" max="9245" width="4.6328125" style="3" customWidth="1"/>
    <col min="9246" max="9477" width="3.6328125" style="3"/>
    <col min="9478" max="9478" width="3.26953125" style="3" bestFit="1" customWidth="1"/>
    <col min="9479" max="9484" width="3.6328125" style="3" customWidth="1"/>
    <col min="9485" max="9485" width="3" style="3" bestFit="1" customWidth="1"/>
    <col min="9486" max="9500" width="3.6328125" style="3" customWidth="1"/>
    <col min="9501" max="9501" width="4.6328125" style="3" customWidth="1"/>
    <col min="9502" max="9733" width="3.6328125" style="3"/>
    <col min="9734" max="9734" width="3.26953125" style="3" bestFit="1" customWidth="1"/>
    <col min="9735" max="9740" width="3.6328125" style="3" customWidth="1"/>
    <col min="9741" max="9741" width="3" style="3" bestFit="1" customWidth="1"/>
    <col min="9742" max="9756" width="3.6328125" style="3" customWidth="1"/>
    <col min="9757" max="9757" width="4.6328125" style="3" customWidth="1"/>
    <col min="9758" max="9989" width="3.6328125" style="3"/>
    <col min="9990" max="9990" width="3.26953125" style="3" bestFit="1" customWidth="1"/>
    <col min="9991" max="9996" width="3.6328125" style="3" customWidth="1"/>
    <col min="9997" max="9997" width="3" style="3" bestFit="1" customWidth="1"/>
    <col min="9998" max="10012" width="3.6328125" style="3" customWidth="1"/>
    <col min="10013" max="10013" width="4.6328125" style="3" customWidth="1"/>
    <col min="10014" max="10245" width="3.6328125" style="3"/>
    <col min="10246" max="10246" width="3.26953125" style="3" bestFit="1" customWidth="1"/>
    <col min="10247" max="10252" width="3.6328125" style="3" customWidth="1"/>
    <col min="10253" max="10253" width="3" style="3" bestFit="1" customWidth="1"/>
    <col min="10254" max="10268" width="3.6328125" style="3" customWidth="1"/>
    <col min="10269" max="10269" width="4.6328125" style="3" customWidth="1"/>
    <col min="10270" max="10501" width="3.6328125" style="3"/>
    <col min="10502" max="10502" width="3.26953125" style="3" bestFit="1" customWidth="1"/>
    <col min="10503" max="10508" width="3.6328125" style="3" customWidth="1"/>
    <col min="10509" max="10509" width="3" style="3" bestFit="1" customWidth="1"/>
    <col min="10510" max="10524" width="3.6328125" style="3" customWidth="1"/>
    <col min="10525" max="10525" width="4.6328125" style="3" customWidth="1"/>
    <col min="10526" max="10757" width="3.6328125" style="3"/>
    <col min="10758" max="10758" width="3.26953125" style="3" bestFit="1" customWidth="1"/>
    <col min="10759" max="10764" width="3.6328125" style="3" customWidth="1"/>
    <col min="10765" max="10765" width="3" style="3" bestFit="1" customWidth="1"/>
    <col min="10766" max="10780" width="3.6328125" style="3" customWidth="1"/>
    <col min="10781" max="10781" width="4.6328125" style="3" customWidth="1"/>
    <col min="10782" max="11013" width="3.6328125" style="3"/>
    <col min="11014" max="11014" width="3.26953125" style="3" bestFit="1" customWidth="1"/>
    <col min="11015" max="11020" width="3.6328125" style="3" customWidth="1"/>
    <col min="11021" max="11021" width="3" style="3" bestFit="1" customWidth="1"/>
    <col min="11022" max="11036" width="3.6328125" style="3" customWidth="1"/>
    <col min="11037" max="11037" width="4.6328125" style="3" customWidth="1"/>
    <col min="11038" max="11269" width="3.6328125" style="3"/>
    <col min="11270" max="11270" width="3.26953125" style="3" bestFit="1" customWidth="1"/>
    <col min="11271" max="11276" width="3.6328125" style="3" customWidth="1"/>
    <col min="11277" max="11277" width="3" style="3" bestFit="1" customWidth="1"/>
    <col min="11278" max="11292" width="3.6328125" style="3" customWidth="1"/>
    <col min="11293" max="11293" width="4.6328125" style="3" customWidth="1"/>
    <col min="11294" max="11525" width="3.6328125" style="3"/>
    <col min="11526" max="11526" width="3.26953125" style="3" bestFit="1" customWidth="1"/>
    <col min="11527" max="11532" width="3.6328125" style="3" customWidth="1"/>
    <col min="11533" max="11533" width="3" style="3" bestFit="1" customWidth="1"/>
    <col min="11534" max="11548" width="3.6328125" style="3" customWidth="1"/>
    <col min="11549" max="11549" width="4.6328125" style="3" customWidth="1"/>
    <col min="11550" max="11781" width="3.6328125" style="3"/>
    <col min="11782" max="11782" width="3.26953125" style="3" bestFit="1" customWidth="1"/>
    <col min="11783" max="11788" width="3.6328125" style="3" customWidth="1"/>
    <col min="11789" max="11789" width="3" style="3" bestFit="1" customWidth="1"/>
    <col min="11790" max="11804" width="3.6328125" style="3" customWidth="1"/>
    <col min="11805" max="11805" width="4.6328125" style="3" customWidth="1"/>
    <col min="11806" max="12037" width="3.6328125" style="3"/>
    <col min="12038" max="12038" width="3.26953125" style="3" bestFit="1" customWidth="1"/>
    <col min="12039" max="12044" width="3.6328125" style="3" customWidth="1"/>
    <col min="12045" max="12045" width="3" style="3" bestFit="1" customWidth="1"/>
    <col min="12046" max="12060" width="3.6328125" style="3" customWidth="1"/>
    <col min="12061" max="12061" width="4.6328125" style="3" customWidth="1"/>
    <col min="12062" max="12293" width="3.6328125" style="3"/>
    <col min="12294" max="12294" width="3.26953125" style="3" bestFit="1" customWidth="1"/>
    <col min="12295" max="12300" width="3.6328125" style="3" customWidth="1"/>
    <col min="12301" max="12301" width="3" style="3" bestFit="1" customWidth="1"/>
    <col min="12302" max="12316" width="3.6328125" style="3" customWidth="1"/>
    <col min="12317" max="12317" width="4.6328125" style="3" customWidth="1"/>
    <col min="12318" max="12549" width="3.6328125" style="3"/>
    <col min="12550" max="12550" width="3.26953125" style="3" bestFit="1" customWidth="1"/>
    <col min="12551" max="12556" width="3.6328125" style="3" customWidth="1"/>
    <col min="12557" max="12557" width="3" style="3" bestFit="1" customWidth="1"/>
    <col min="12558" max="12572" width="3.6328125" style="3" customWidth="1"/>
    <col min="12573" max="12573" width="4.6328125" style="3" customWidth="1"/>
    <col min="12574" max="12805" width="3.6328125" style="3"/>
    <col min="12806" max="12806" width="3.26953125" style="3" bestFit="1" customWidth="1"/>
    <col min="12807" max="12812" width="3.6328125" style="3" customWidth="1"/>
    <col min="12813" max="12813" width="3" style="3" bestFit="1" customWidth="1"/>
    <col min="12814" max="12828" width="3.6328125" style="3" customWidth="1"/>
    <col min="12829" max="12829" width="4.6328125" style="3" customWidth="1"/>
    <col min="12830" max="13061" width="3.6328125" style="3"/>
    <col min="13062" max="13062" width="3.26953125" style="3" bestFit="1" customWidth="1"/>
    <col min="13063" max="13068" width="3.6328125" style="3" customWidth="1"/>
    <col min="13069" max="13069" width="3" style="3" bestFit="1" customWidth="1"/>
    <col min="13070" max="13084" width="3.6328125" style="3" customWidth="1"/>
    <col min="13085" max="13085" width="4.6328125" style="3" customWidth="1"/>
    <col min="13086" max="13317" width="3.6328125" style="3"/>
    <col min="13318" max="13318" width="3.26953125" style="3" bestFit="1" customWidth="1"/>
    <col min="13319" max="13324" width="3.6328125" style="3" customWidth="1"/>
    <col min="13325" max="13325" width="3" style="3" bestFit="1" customWidth="1"/>
    <col min="13326" max="13340" width="3.6328125" style="3" customWidth="1"/>
    <col min="13341" max="13341" width="4.6328125" style="3" customWidth="1"/>
    <col min="13342" max="13573" width="3.6328125" style="3"/>
    <col min="13574" max="13574" width="3.26953125" style="3" bestFit="1" customWidth="1"/>
    <col min="13575" max="13580" width="3.6328125" style="3" customWidth="1"/>
    <col min="13581" max="13581" width="3" style="3" bestFit="1" customWidth="1"/>
    <col min="13582" max="13596" width="3.6328125" style="3" customWidth="1"/>
    <col min="13597" max="13597" width="4.6328125" style="3" customWidth="1"/>
    <col min="13598" max="13829" width="3.6328125" style="3"/>
    <col min="13830" max="13830" width="3.26953125" style="3" bestFit="1" customWidth="1"/>
    <col min="13831" max="13836" width="3.6328125" style="3" customWidth="1"/>
    <col min="13837" max="13837" width="3" style="3" bestFit="1" customWidth="1"/>
    <col min="13838" max="13852" width="3.6328125" style="3" customWidth="1"/>
    <col min="13853" max="13853" width="4.6328125" style="3" customWidth="1"/>
    <col min="13854" max="14085" width="3.6328125" style="3"/>
    <col min="14086" max="14086" width="3.26953125" style="3" bestFit="1" customWidth="1"/>
    <col min="14087" max="14092" width="3.6328125" style="3" customWidth="1"/>
    <col min="14093" max="14093" width="3" style="3" bestFit="1" customWidth="1"/>
    <col min="14094" max="14108" width="3.6328125" style="3" customWidth="1"/>
    <col min="14109" max="14109" width="4.6328125" style="3" customWidth="1"/>
    <col min="14110" max="14341" width="3.6328125" style="3"/>
    <col min="14342" max="14342" width="3.26953125" style="3" bestFit="1" customWidth="1"/>
    <col min="14343" max="14348" width="3.6328125" style="3" customWidth="1"/>
    <col min="14349" max="14349" width="3" style="3" bestFit="1" customWidth="1"/>
    <col min="14350" max="14364" width="3.6328125" style="3" customWidth="1"/>
    <col min="14365" max="14365" width="4.6328125" style="3" customWidth="1"/>
    <col min="14366" max="14597" width="3.6328125" style="3"/>
    <col min="14598" max="14598" width="3.26953125" style="3" bestFit="1" customWidth="1"/>
    <col min="14599" max="14604" width="3.6328125" style="3" customWidth="1"/>
    <col min="14605" max="14605" width="3" style="3" bestFit="1" customWidth="1"/>
    <col min="14606" max="14620" width="3.6328125" style="3" customWidth="1"/>
    <col min="14621" max="14621" width="4.6328125" style="3" customWidth="1"/>
    <col min="14622" max="14853" width="3.6328125" style="3"/>
    <col min="14854" max="14854" width="3.26953125" style="3" bestFit="1" customWidth="1"/>
    <col min="14855" max="14860" width="3.6328125" style="3" customWidth="1"/>
    <col min="14861" max="14861" width="3" style="3" bestFit="1" customWidth="1"/>
    <col min="14862" max="14876" width="3.6328125" style="3" customWidth="1"/>
    <col min="14877" max="14877" width="4.6328125" style="3" customWidth="1"/>
    <col min="14878" max="15109" width="3.6328125" style="3"/>
    <col min="15110" max="15110" width="3.26953125" style="3" bestFit="1" customWidth="1"/>
    <col min="15111" max="15116" width="3.6328125" style="3" customWidth="1"/>
    <col min="15117" max="15117" width="3" style="3" bestFit="1" customWidth="1"/>
    <col min="15118" max="15132" width="3.6328125" style="3" customWidth="1"/>
    <col min="15133" max="15133" width="4.6328125" style="3" customWidth="1"/>
    <col min="15134" max="15365" width="3.6328125" style="3"/>
    <col min="15366" max="15366" width="3.26953125" style="3" bestFit="1" customWidth="1"/>
    <col min="15367" max="15372" width="3.6328125" style="3" customWidth="1"/>
    <col min="15373" max="15373" width="3" style="3" bestFit="1" customWidth="1"/>
    <col min="15374" max="15388" width="3.6328125" style="3" customWidth="1"/>
    <col min="15389" max="15389" width="4.6328125" style="3" customWidth="1"/>
    <col min="15390" max="15621" width="3.6328125" style="3"/>
    <col min="15622" max="15622" width="3.26953125" style="3" bestFit="1" customWidth="1"/>
    <col min="15623" max="15628" width="3.6328125" style="3" customWidth="1"/>
    <col min="15629" max="15629" width="3" style="3" bestFit="1" customWidth="1"/>
    <col min="15630" max="15644" width="3.6328125" style="3" customWidth="1"/>
    <col min="15645" max="15645" width="4.6328125" style="3" customWidth="1"/>
    <col min="15646" max="15877" width="3.6328125" style="3"/>
    <col min="15878" max="15878" width="3.26953125" style="3" bestFit="1" customWidth="1"/>
    <col min="15879" max="15884" width="3.6328125" style="3" customWidth="1"/>
    <col min="15885" max="15885" width="3" style="3" bestFit="1" customWidth="1"/>
    <col min="15886" max="15900" width="3.6328125" style="3" customWidth="1"/>
    <col min="15901" max="15901" width="4.6328125" style="3" customWidth="1"/>
    <col min="15902" max="16133" width="3.6328125" style="3"/>
    <col min="16134" max="16134" width="3.26953125" style="3" bestFit="1" customWidth="1"/>
    <col min="16135" max="16140" width="3.6328125" style="3" customWidth="1"/>
    <col min="16141" max="16141" width="3" style="3" bestFit="1" customWidth="1"/>
    <col min="16142" max="16156" width="3.6328125" style="3" customWidth="1"/>
    <col min="16157" max="16157" width="4.6328125" style="3" customWidth="1"/>
    <col min="16158" max="16384" width="3.6328125" style="3"/>
  </cols>
  <sheetData>
    <row r="1" spans="1:35" s="22" customFormat="1" ht="27" customHeight="1" x14ac:dyDescent="0.2">
      <c r="A1" s="51" t="s">
        <v>217</v>
      </c>
      <c r="F1" s="23"/>
      <c r="G1" s="23"/>
      <c r="H1" s="24"/>
      <c r="I1" s="24"/>
      <c r="J1" s="24"/>
      <c r="N1" s="214" t="s">
        <v>18</v>
      </c>
      <c r="O1" s="214"/>
      <c r="P1" s="214"/>
      <c r="Q1" s="215" t="str">
        <f>IF(経費内訳書!Q1="","",経費内訳書!Q1)</f>
        <v/>
      </c>
      <c r="R1" s="215"/>
      <c r="S1" s="215"/>
      <c r="T1" s="215"/>
      <c r="U1" s="215"/>
      <c r="V1" s="215"/>
      <c r="W1" s="215"/>
      <c r="X1" s="215"/>
      <c r="Y1" s="215"/>
      <c r="Z1" s="215"/>
      <c r="AA1" s="215"/>
      <c r="AB1" s="215"/>
      <c r="AC1" s="215"/>
      <c r="AD1" s="215"/>
      <c r="AE1" s="25"/>
      <c r="AF1" s="25"/>
      <c r="AG1" s="25"/>
    </row>
    <row r="2" spans="1:35" s="1" customFormat="1" ht="16.5" x14ac:dyDescent="0.2">
      <c r="A2" s="72"/>
      <c r="B2" s="22"/>
      <c r="C2" s="22"/>
      <c r="D2" s="22"/>
      <c r="E2" s="22"/>
      <c r="F2" s="23"/>
      <c r="G2" s="23"/>
      <c r="H2" s="24"/>
      <c r="I2" s="24"/>
      <c r="J2" s="24"/>
      <c r="K2" s="22"/>
      <c r="L2" s="22"/>
      <c r="M2" s="22"/>
      <c r="N2" s="217" t="s">
        <v>46</v>
      </c>
      <c r="O2" s="218"/>
      <c r="P2" s="219"/>
      <c r="Q2" s="73" t="str">
        <f>経費内訳書!Q2</f>
        <v>■</v>
      </c>
      <c r="R2" s="74" t="s">
        <v>143</v>
      </c>
      <c r="S2" s="75"/>
      <c r="T2" s="74"/>
      <c r="U2" s="76" t="str">
        <f>経費内訳書!U2</f>
        <v>□</v>
      </c>
      <c r="V2" s="74" t="s">
        <v>144</v>
      </c>
      <c r="W2" s="76"/>
      <c r="X2" s="74"/>
      <c r="Y2" s="75"/>
      <c r="Z2" s="74"/>
      <c r="AA2" s="74"/>
      <c r="AB2" s="74"/>
      <c r="AC2" s="74"/>
      <c r="AD2" s="77"/>
      <c r="AE2" s="26"/>
      <c r="AF2" s="26"/>
      <c r="AG2" s="26"/>
    </row>
    <row r="3" spans="1:35" s="1" customFormat="1" ht="13.5" customHeight="1" x14ac:dyDescent="0.2">
      <c r="A3" s="51"/>
      <c r="B3" s="22"/>
      <c r="C3" s="22"/>
      <c r="D3" s="22"/>
      <c r="E3" s="22"/>
      <c r="F3" s="23"/>
      <c r="G3" s="23"/>
      <c r="H3" s="24"/>
      <c r="I3" s="24"/>
      <c r="J3" s="24"/>
      <c r="K3" s="22"/>
      <c r="L3" s="22"/>
      <c r="M3" s="22"/>
      <c r="N3" s="220"/>
      <c r="O3" s="221"/>
      <c r="P3" s="222"/>
      <c r="Q3" s="78" t="str">
        <f>経費内訳書!Q3</f>
        <v>□</v>
      </c>
      <c r="R3" s="79" t="s">
        <v>142</v>
      </c>
      <c r="S3" s="75"/>
      <c r="T3" s="80"/>
      <c r="U3" s="81" t="str">
        <f>経費内訳書!U3</f>
        <v>■</v>
      </c>
      <c r="V3" s="79" t="s">
        <v>145</v>
      </c>
      <c r="W3" s="81"/>
      <c r="X3" s="79"/>
      <c r="Y3" s="79"/>
      <c r="Z3" s="81" t="str">
        <f>経費内訳書!Z3</f>
        <v>□</v>
      </c>
      <c r="AA3" s="79" t="s">
        <v>146</v>
      </c>
      <c r="AB3" s="80"/>
      <c r="AC3" s="81"/>
      <c r="AD3" s="82"/>
      <c r="AE3" s="27"/>
      <c r="AF3" s="27"/>
      <c r="AG3" s="27"/>
      <c r="AI3" s="14"/>
    </row>
    <row r="4" spans="1:35" s="22" customFormat="1" ht="30" customHeight="1" x14ac:dyDescent="0.2">
      <c r="A4" s="91" t="s">
        <v>220</v>
      </c>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25"/>
      <c r="AF4" s="25"/>
      <c r="AG4" s="25"/>
      <c r="AI4" s="29"/>
    </row>
    <row r="5" spans="1:35" s="2" customFormat="1" ht="26.25" customHeight="1" x14ac:dyDescent="0.2">
      <c r="A5" s="216" t="s">
        <v>47</v>
      </c>
      <c r="B5" s="216"/>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row>
    <row r="6" spans="1:35" s="2" customFormat="1" ht="26.25" customHeight="1" x14ac:dyDescent="0.2">
      <c r="A6" s="98" t="s">
        <v>222</v>
      </c>
      <c r="B6" s="99"/>
      <c r="C6" s="99"/>
      <c r="D6" s="99"/>
      <c r="E6" s="99"/>
      <c r="F6" s="99"/>
      <c r="G6" s="100"/>
      <c r="H6" s="205" t="str">
        <f>IF(経費内訳書!H5="","",経費内訳書!H5)</f>
        <v/>
      </c>
      <c r="I6" s="206"/>
      <c r="J6" s="206"/>
      <c r="K6" s="206"/>
      <c r="L6" s="206"/>
      <c r="M6" s="206"/>
      <c r="N6" s="207"/>
      <c r="O6" s="113" t="s">
        <v>19</v>
      </c>
      <c r="P6" s="114"/>
      <c r="Q6" s="114"/>
      <c r="R6" s="114"/>
      <c r="S6" s="114"/>
      <c r="T6" s="114"/>
      <c r="U6" s="114"/>
      <c r="V6" s="115"/>
      <c r="W6" s="208" t="str">
        <f>IF(経費内訳書!W5="","",経費内訳書!W5)</f>
        <v/>
      </c>
      <c r="X6" s="209"/>
      <c r="Y6" s="209"/>
      <c r="Z6" s="209"/>
      <c r="AA6" s="209"/>
      <c r="AB6" s="209"/>
      <c r="AC6" s="209"/>
      <c r="AD6" s="210"/>
    </row>
    <row r="7" spans="1:35" ht="25.5" customHeight="1" x14ac:dyDescent="0.2">
      <c r="A7" s="107" t="s">
        <v>40</v>
      </c>
      <c r="B7" s="108"/>
      <c r="C7" s="108"/>
      <c r="D7" s="108"/>
      <c r="E7" s="108"/>
      <c r="F7" s="108"/>
      <c r="G7" s="109"/>
      <c r="H7" s="211" t="str">
        <f>IF(経費内訳書!H6="","",経費内訳書!H6)</f>
        <v/>
      </c>
      <c r="I7" s="212"/>
      <c r="J7" s="212"/>
      <c r="K7" s="212"/>
      <c r="L7" s="212"/>
      <c r="M7" s="212"/>
      <c r="N7" s="212"/>
      <c r="O7" s="212"/>
      <c r="P7" s="212"/>
      <c r="Q7" s="212"/>
      <c r="R7" s="212"/>
      <c r="S7" s="212"/>
      <c r="T7" s="212"/>
      <c r="U7" s="212"/>
      <c r="V7" s="212"/>
      <c r="W7" s="212"/>
      <c r="X7" s="212"/>
      <c r="Y7" s="212"/>
      <c r="Z7" s="212"/>
      <c r="AA7" s="212"/>
      <c r="AB7" s="212"/>
      <c r="AC7" s="212"/>
      <c r="AD7" s="213"/>
    </row>
    <row r="8" spans="1:35" ht="34.5" customHeight="1" x14ac:dyDescent="0.2">
      <c r="A8" s="44"/>
      <c r="B8" s="44"/>
      <c r="C8" s="44"/>
      <c r="D8" s="44"/>
      <c r="E8" s="44"/>
      <c r="F8" s="44"/>
      <c r="G8" s="44"/>
      <c r="H8" s="4"/>
      <c r="I8" s="4"/>
      <c r="J8" s="4"/>
      <c r="K8" s="4"/>
      <c r="L8" s="4"/>
      <c r="M8" s="4"/>
      <c r="N8" s="4"/>
      <c r="O8" s="4"/>
      <c r="P8" s="4"/>
      <c r="Q8" s="4"/>
      <c r="R8" s="4"/>
      <c r="S8" s="4"/>
      <c r="T8" s="4"/>
      <c r="U8" s="4"/>
      <c r="V8" s="4"/>
      <c r="W8" s="4"/>
      <c r="X8" s="4"/>
      <c r="Y8" s="4"/>
      <c r="Z8" s="4"/>
      <c r="AA8" s="4"/>
      <c r="AB8" s="4"/>
      <c r="AC8" s="4"/>
      <c r="AD8" s="4"/>
    </row>
    <row r="9" spans="1:35" ht="11.25" customHeight="1" x14ac:dyDescent="0.2">
      <c r="A9" s="192" t="s">
        <v>10</v>
      </c>
      <c r="B9" s="193"/>
      <c r="C9" s="193"/>
      <c r="D9" s="193"/>
      <c r="E9" s="193"/>
      <c r="F9" s="193"/>
      <c r="G9" s="194"/>
      <c r="H9" s="232" t="s">
        <v>1</v>
      </c>
      <c r="I9" s="113" t="s">
        <v>2</v>
      </c>
      <c r="J9" s="114"/>
      <c r="K9" s="114"/>
      <c r="L9" s="114"/>
      <c r="M9" s="114"/>
      <c r="N9" s="114"/>
      <c r="O9" s="114"/>
      <c r="P9" s="114"/>
      <c r="Q9" s="114"/>
      <c r="R9" s="114"/>
      <c r="S9" s="114"/>
      <c r="T9" s="114"/>
      <c r="U9" s="114"/>
      <c r="V9" s="114"/>
      <c r="W9" s="114"/>
      <c r="X9" s="114"/>
      <c r="Y9" s="114"/>
      <c r="Z9" s="114"/>
      <c r="AA9" s="114"/>
      <c r="AB9" s="114"/>
      <c r="AC9" s="114"/>
      <c r="AD9" s="115"/>
    </row>
    <row r="10" spans="1:35" ht="19.5" customHeight="1" x14ac:dyDescent="0.2">
      <c r="A10" s="229"/>
      <c r="B10" s="230"/>
      <c r="C10" s="230"/>
      <c r="D10" s="230"/>
      <c r="E10" s="230"/>
      <c r="F10" s="230"/>
      <c r="G10" s="231"/>
      <c r="H10" s="232"/>
      <c r="I10" s="223" t="s">
        <v>3</v>
      </c>
      <c r="J10" s="224"/>
      <c r="K10" s="224"/>
      <c r="L10" s="224"/>
      <c r="M10" s="224"/>
      <c r="N10" s="225"/>
      <c r="O10" s="223" t="s">
        <v>4</v>
      </c>
      <c r="P10" s="224"/>
      <c r="Q10" s="224"/>
      <c r="R10" s="224"/>
      <c r="S10" s="224"/>
      <c r="T10" s="224"/>
      <c r="U10" s="224"/>
      <c r="V10" s="225"/>
      <c r="W10" s="223" t="s">
        <v>5</v>
      </c>
      <c r="X10" s="224"/>
      <c r="Y10" s="224"/>
      <c r="Z10" s="224"/>
      <c r="AA10" s="224"/>
      <c r="AB10" s="224"/>
      <c r="AC10" s="225"/>
      <c r="AD10" s="226" t="s">
        <v>6</v>
      </c>
    </row>
    <row r="11" spans="1:35" ht="20.149999999999999" customHeight="1" x14ac:dyDescent="0.2">
      <c r="A11" s="195"/>
      <c r="B11" s="196"/>
      <c r="C11" s="196"/>
      <c r="D11" s="196"/>
      <c r="E11" s="196"/>
      <c r="F11" s="196"/>
      <c r="G11" s="197"/>
      <c r="H11" s="232"/>
      <c r="I11" s="5"/>
      <c r="J11" s="228" t="s">
        <v>14</v>
      </c>
      <c r="K11" s="228"/>
      <c r="L11" s="228"/>
      <c r="M11" s="45">
        <v>1</v>
      </c>
      <c r="N11" s="6" t="s">
        <v>15</v>
      </c>
      <c r="O11" s="7"/>
      <c r="P11" s="228" t="s">
        <v>14</v>
      </c>
      <c r="Q11" s="228"/>
      <c r="R11" s="228"/>
      <c r="S11" s="228"/>
      <c r="T11" s="45">
        <v>3</v>
      </c>
      <c r="U11" s="45"/>
      <c r="V11" s="6" t="s">
        <v>15</v>
      </c>
      <c r="W11" s="7"/>
      <c r="X11" s="228" t="s">
        <v>14</v>
      </c>
      <c r="Y11" s="228"/>
      <c r="Z11" s="228"/>
      <c r="AA11" s="45">
        <v>5</v>
      </c>
      <c r="AB11" s="45"/>
      <c r="AC11" s="6" t="s">
        <v>15</v>
      </c>
      <c r="AD11" s="227"/>
    </row>
    <row r="12" spans="1:35" ht="56.25" customHeight="1" x14ac:dyDescent="0.2">
      <c r="A12" s="48" t="s">
        <v>162</v>
      </c>
      <c r="B12" s="162" t="s">
        <v>157</v>
      </c>
      <c r="C12" s="162"/>
      <c r="D12" s="162"/>
      <c r="E12" s="162"/>
      <c r="F12" s="162"/>
      <c r="G12" s="162"/>
      <c r="H12" s="47">
        <v>2</v>
      </c>
      <c r="I12" s="30"/>
      <c r="J12" s="114" t="s">
        <v>159</v>
      </c>
      <c r="K12" s="114"/>
      <c r="L12" s="114"/>
      <c r="M12" s="114"/>
      <c r="N12" s="115"/>
      <c r="O12" s="30"/>
      <c r="P12" s="114" t="s">
        <v>158</v>
      </c>
      <c r="Q12" s="114"/>
      <c r="R12" s="114"/>
      <c r="S12" s="114"/>
      <c r="T12" s="114"/>
      <c r="U12" s="114"/>
      <c r="V12" s="115"/>
      <c r="W12" s="30"/>
      <c r="X12" s="108" t="s">
        <v>182</v>
      </c>
      <c r="Y12" s="114"/>
      <c r="Z12" s="114"/>
      <c r="AA12" s="114"/>
      <c r="AB12" s="114"/>
      <c r="AC12" s="115"/>
      <c r="AD12" s="19" t="str">
        <f>IF(AND(I12="",O12="",W12=""),"─",IF(AND(W12="",O12=""),H12,IF(W12="",H12*3,H12*5)))</f>
        <v>─</v>
      </c>
      <c r="AE12" s="36"/>
    </row>
    <row r="13" spans="1:35" ht="30" customHeight="1" x14ac:dyDescent="0.2">
      <c r="A13" s="48" t="s">
        <v>187</v>
      </c>
      <c r="B13" s="107" t="s">
        <v>183</v>
      </c>
      <c r="C13" s="108"/>
      <c r="D13" s="108"/>
      <c r="E13" s="108"/>
      <c r="F13" s="108"/>
      <c r="G13" s="109"/>
      <c r="H13" s="47">
        <v>1</v>
      </c>
      <c r="I13" s="30"/>
      <c r="J13" s="167" t="s">
        <v>184</v>
      </c>
      <c r="K13" s="108"/>
      <c r="L13" s="108"/>
      <c r="M13" s="108"/>
      <c r="N13" s="109"/>
      <c r="O13" s="30"/>
      <c r="P13" s="167" t="s">
        <v>185</v>
      </c>
      <c r="Q13" s="114"/>
      <c r="R13" s="114"/>
      <c r="S13" s="114"/>
      <c r="T13" s="114"/>
      <c r="U13" s="114"/>
      <c r="V13" s="115"/>
      <c r="W13" s="30"/>
      <c r="X13" s="167" t="s">
        <v>186</v>
      </c>
      <c r="Y13" s="108"/>
      <c r="Z13" s="108"/>
      <c r="AA13" s="108"/>
      <c r="AB13" s="108"/>
      <c r="AC13" s="109"/>
      <c r="AD13" s="19" t="str">
        <f t="shared" ref="AD13:AD21" si="0">IF(AND(I13="",O13="",W13=""),"─",IF(AND(W13="",O13=""),H13,IF(W13="",H13*3,H13*5)))</f>
        <v>─</v>
      </c>
      <c r="AE13" s="36"/>
    </row>
    <row r="14" spans="1:35" ht="45" customHeight="1" x14ac:dyDescent="0.2">
      <c r="A14" s="48" t="s">
        <v>188</v>
      </c>
      <c r="B14" s="162" t="s">
        <v>160</v>
      </c>
      <c r="C14" s="162"/>
      <c r="D14" s="162"/>
      <c r="E14" s="162"/>
      <c r="F14" s="162"/>
      <c r="G14" s="162"/>
      <c r="H14" s="47">
        <v>1</v>
      </c>
      <c r="I14" s="30"/>
      <c r="J14" s="160" t="s">
        <v>29</v>
      </c>
      <c r="K14" s="160"/>
      <c r="L14" s="160"/>
      <c r="M14" s="160"/>
      <c r="N14" s="161"/>
      <c r="O14" s="30"/>
      <c r="P14" s="160" t="s">
        <v>221</v>
      </c>
      <c r="Q14" s="160"/>
      <c r="R14" s="160"/>
      <c r="S14" s="160"/>
      <c r="T14" s="160"/>
      <c r="U14" s="160"/>
      <c r="V14" s="161"/>
      <c r="W14" s="30"/>
      <c r="X14" s="160" t="s">
        <v>30</v>
      </c>
      <c r="Y14" s="160"/>
      <c r="Z14" s="160"/>
      <c r="AA14" s="160"/>
      <c r="AB14" s="160"/>
      <c r="AC14" s="161"/>
      <c r="AD14" s="19" t="str">
        <f t="shared" si="0"/>
        <v>─</v>
      </c>
      <c r="AE14" s="36"/>
    </row>
    <row r="15" spans="1:35" ht="30" customHeight="1" x14ac:dyDescent="0.2">
      <c r="A15" s="48" t="s">
        <v>8</v>
      </c>
      <c r="B15" s="162" t="s">
        <v>41</v>
      </c>
      <c r="C15" s="162"/>
      <c r="D15" s="162"/>
      <c r="E15" s="162"/>
      <c r="F15" s="162"/>
      <c r="G15" s="162"/>
      <c r="H15" s="49">
        <v>1</v>
      </c>
      <c r="I15" s="30"/>
      <c r="J15" s="160" t="s">
        <v>21</v>
      </c>
      <c r="K15" s="160"/>
      <c r="L15" s="160"/>
      <c r="M15" s="160"/>
      <c r="N15" s="161"/>
      <c r="O15" s="30"/>
      <c r="P15" s="160" t="s">
        <v>22</v>
      </c>
      <c r="Q15" s="160"/>
      <c r="R15" s="160"/>
      <c r="S15" s="160"/>
      <c r="T15" s="160"/>
      <c r="U15" s="160"/>
      <c r="V15" s="161"/>
      <c r="W15" s="30"/>
      <c r="X15" s="160" t="s">
        <v>23</v>
      </c>
      <c r="Y15" s="160"/>
      <c r="Z15" s="160"/>
      <c r="AA15" s="160"/>
      <c r="AB15" s="160"/>
      <c r="AC15" s="161"/>
      <c r="AD15" s="19" t="str">
        <f t="shared" si="0"/>
        <v>─</v>
      </c>
      <c r="AE15" s="28" t="s">
        <v>129</v>
      </c>
    </row>
    <row r="16" spans="1:35" ht="30" customHeight="1" x14ac:dyDescent="0.2">
      <c r="A16" s="48" t="s">
        <v>189</v>
      </c>
      <c r="B16" s="162" t="s">
        <v>42</v>
      </c>
      <c r="C16" s="162"/>
      <c r="D16" s="162"/>
      <c r="E16" s="162"/>
      <c r="F16" s="162"/>
      <c r="G16" s="162"/>
      <c r="H16" s="48">
        <v>1</v>
      </c>
      <c r="I16" s="30"/>
      <c r="J16" s="160" t="s">
        <v>24</v>
      </c>
      <c r="K16" s="160"/>
      <c r="L16" s="160"/>
      <c r="M16" s="160"/>
      <c r="N16" s="161"/>
      <c r="O16" s="30"/>
      <c r="P16" s="160" t="s">
        <v>25</v>
      </c>
      <c r="Q16" s="160"/>
      <c r="R16" s="160"/>
      <c r="S16" s="160"/>
      <c r="T16" s="160"/>
      <c r="U16" s="160"/>
      <c r="V16" s="161"/>
      <c r="W16" s="31"/>
      <c r="X16" s="165" t="s">
        <v>7</v>
      </c>
      <c r="Y16" s="165"/>
      <c r="Z16" s="165"/>
      <c r="AA16" s="165"/>
      <c r="AB16" s="165"/>
      <c r="AC16" s="166"/>
      <c r="AD16" s="19" t="str">
        <f t="shared" si="0"/>
        <v>─</v>
      </c>
      <c r="AE16" s="28" t="s">
        <v>112</v>
      </c>
    </row>
    <row r="17" spans="1:31" ht="30" customHeight="1" x14ac:dyDescent="0.2">
      <c r="A17" s="48" t="s">
        <v>190</v>
      </c>
      <c r="B17" s="162" t="s">
        <v>163</v>
      </c>
      <c r="C17" s="162"/>
      <c r="D17" s="162"/>
      <c r="E17" s="162"/>
      <c r="F17" s="162"/>
      <c r="G17" s="162"/>
      <c r="H17" s="48">
        <v>1</v>
      </c>
      <c r="I17" s="30"/>
      <c r="J17" s="163" t="s">
        <v>26</v>
      </c>
      <c r="K17" s="163"/>
      <c r="L17" s="163"/>
      <c r="M17" s="163"/>
      <c r="N17" s="164"/>
      <c r="O17" s="33"/>
      <c r="P17" s="163" t="s">
        <v>27</v>
      </c>
      <c r="Q17" s="163"/>
      <c r="R17" s="163"/>
      <c r="S17" s="163"/>
      <c r="T17" s="163"/>
      <c r="U17" s="163"/>
      <c r="V17" s="164"/>
      <c r="W17" s="30"/>
      <c r="X17" s="160" t="s">
        <v>28</v>
      </c>
      <c r="Y17" s="160"/>
      <c r="Z17" s="160"/>
      <c r="AA17" s="160"/>
      <c r="AB17" s="160"/>
      <c r="AC17" s="161"/>
      <c r="AD17" s="19" t="str">
        <f t="shared" si="0"/>
        <v>─</v>
      </c>
      <c r="AE17" s="28"/>
    </row>
    <row r="18" spans="1:31" ht="30" customHeight="1" x14ac:dyDescent="0.2">
      <c r="A18" s="48" t="s">
        <v>191</v>
      </c>
      <c r="B18" s="162" t="s">
        <v>43</v>
      </c>
      <c r="C18" s="162"/>
      <c r="D18" s="162"/>
      <c r="E18" s="162"/>
      <c r="F18" s="162"/>
      <c r="G18" s="162"/>
      <c r="H18" s="48">
        <v>1</v>
      </c>
      <c r="I18" s="31"/>
      <c r="J18" s="165"/>
      <c r="K18" s="165"/>
      <c r="L18" s="165"/>
      <c r="M18" s="165"/>
      <c r="N18" s="166"/>
      <c r="O18" s="30"/>
      <c r="P18" s="160" t="s">
        <v>44</v>
      </c>
      <c r="Q18" s="160"/>
      <c r="R18" s="160"/>
      <c r="S18" s="160"/>
      <c r="T18" s="160"/>
      <c r="U18" s="160"/>
      <c r="V18" s="161"/>
      <c r="W18" s="30"/>
      <c r="X18" s="160" t="s">
        <v>45</v>
      </c>
      <c r="Y18" s="160"/>
      <c r="Z18" s="160"/>
      <c r="AA18" s="160"/>
      <c r="AB18" s="160"/>
      <c r="AC18" s="161"/>
      <c r="AD18" s="19" t="str">
        <f t="shared" si="0"/>
        <v>─</v>
      </c>
      <c r="AE18" s="28" t="s">
        <v>123</v>
      </c>
    </row>
    <row r="19" spans="1:31" ht="30" customHeight="1" x14ac:dyDescent="0.2">
      <c r="A19" s="48" t="s">
        <v>192</v>
      </c>
      <c r="B19" s="107" t="s">
        <v>48</v>
      </c>
      <c r="C19" s="108"/>
      <c r="D19" s="108"/>
      <c r="E19" s="108"/>
      <c r="F19" s="108"/>
      <c r="G19" s="109"/>
      <c r="H19" s="48">
        <v>1</v>
      </c>
      <c r="I19" s="38"/>
      <c r="J19" s="203"/>
      <c r="K19" s="203"/>
      <c r="L19" s="203"/>
      <c r="M19" s="203"/>
      <c r="N19" s="204"/>
      <c r="O19" s="31"/>
      <c r="P19" s="165"/>
      <c r="Q19" s="165"/>
      <c r="R19" s="165"/>
      <c r="S19" s="165"/>
      <c r="T19" s="165"/>
      <c r="U19" s="165"/>
      <c r="V19" s="166"/>
      <c r="W19" s="30"/>
      <c r="X19" s="160" t="s">
        <v>49</v>
      </c>
      <c r="Y19" s="160"/>
      <c r="Z19" s="160"/>
      <c r="AA19" s="160"/>
      <c r="AB19" s="160"/>
      <c r="AC19" s="161"/>
      <c r="AD19" s="19" t="str">
        <f t="shared" si="0"/>
        <v>─</v>
      </c>
      <c r="AE19" s="28" t="s">
        <v>124</v>
      </c>
    </row>
    <row r="20" spans="1:31" ht="30" customHeight="1" x14ac:dyDescent="0.2">
      <c r="A20" s="48" t="s">
        <v>193</v>
      </c>
      <c r="B20" s="162" t="s">
        <v>11</v>
      </c>
      <c r="C20" s="162"/>
      <c r="D20" s="162"/>
      <c r="E20" s="162"/>
      <c r="F20" s="162"/>
      <c r="G20" s="162"/>
      <c r="H20" s="48">
        <v>1</v>
      </c>
      <c r="I20" s="30"/>
      <c r="J20" s="160" t="s">
        <v>31</v>
      </c>
      <c r="K20" s="160"/>
      <c r="L20" s="160"/>
      <c r="M20" s="160"/>
      <c r="N20" s="161"/>
      <c r="O20" s="30"/>
      <c r="P20" s="160" t="s">
        <v>32</v>
      </c>
      <c r="Q20" s="160"/>
      <c r="R20" s="160"/>
      <c r="S20" s="160"/>
      <c r="T20" s="160"/>
      <c r="U20" s="160"/>
      <c r="V20" s="161"/>
      <c r="W20" s="30"/>
      <c r="X20" s="160" t="s">
        <v>33</v>
      </c>
      <c r="Y20" s="160"/>
      <c r="Z20" s="160"/>
      <c r="AA20" s="160"/>
      <c r="AB20" s="160"/>
      <c r="AC20" s="161"/>
      <c r="AD20" s="19" t="str">
        <f t="shared" si="0"/>
        <v>─</v>
      </c>
      <c r="AE20" s="28" t="s">
        <v>113</v>
      </c>
    </row>
    <row r="21" spans="1:31" ht="30" customHeight="1" x14ac:dyDescent="0.2">
      <c r="A21" s="190" t="s">
        <v>194</v>
      </c>
      <c r="B21" s="192" t="s">
        <v>53</v>
      </c>
      <c r="C21" s="193"/>
      <c r="D21" s="193"/>
      <c r="E21" s="193"/>
      <c r="F21" s="193"/>
      <c r="G21" s="194"/>
      <c r="H21" s="48">
        <v>1</v>
      </c>
      <c r="I21" s="32" t="str">
        <f>IF(O22="","",IF(O22&lt;=4,"○",""))</f>
        <v/>
      </c>
      <c r="J21" s="160" t="s">
        <v>161</v>
      </c>
      <c r="K21" s="160"/>
      <c r="L21" s="160"/>
      <c r="M21" s="160"/>
      <c r="N21" s="161"/>
      <c r="O21" s="32" t="str">
        <f>IF(O22="","",IF(AND(O22&gt;=5,O22&lt;=9),"○",""))</f>
        <v/>
      </c>
      <c r="P21" s="160" t="s">
        <v>35</v>
      </c>
      <c r="Q21" s="160"/>
      <c r="R21" s="160"/>
      <c r="S21" s="160"/>
      <c r="T21" s="160"/>
      <c r="U21" s="160"/>
      <c r="V21" s="161"/>
      <c r="W21" s="32" t="str">
        <f>IF(O22="","",IF(O22&gt;=10,"○",""))</f>
        <v/>
      </c>
      <c r="X21" s="160" t="s">
        <v>54</v>
      </c>
      <c r="Y21" s="160"/>
      <c r="Z21" s="160"/>
      <c r="AA21" s="160"/>
      <c r="AB21" s="160"/>
      <c r="AC21" s="161"/>
      <c r="AD21" s="19" t="str">
        <f t="shared" si="0"/>
        <v>─</v>
      </c>
      <c r="AE21" s="170" t="s">
        <v>114</v>
      </c>
    </row>
    <row r="22" spans="1:31" ht="30" customHeight="1" x14ac:dyDescent="0.2">
      <c r="A22" s="191"/>
      <c r="B22" s="195"/>
      <c r="C22" s="196"/>
      <c r="D22" s="196"/>
      <c r="E22" s="196"/>
      <c r="F22" s="196"/>
      <c r="G22" s="197"/>
      <c r="H22" s="107" t="s">
        <v>111</v>
      </c>
      <c r="I22" s="108"/>
      <c r="J22" s="108"/>
      <c r="K22" s="108"/>
      <c r="L22" s="108"/>
      <c r="M22" s="108"/>
      <c r="N22" s="109"/>
      <c r="O22" s="30"/>
      <c r="P22" s="198" t="s">
        <v>110</v>
      </c>
      <c r="Q22" s="198"/>
      <c r="R22" s="198"/>
      <c r="S22" s="198"/>
      <c r="T22" s="198"/>
      <c r="U22" s="198"/>
      <c r="V22" s="199"/>
      <c r="W22" s="200" t="s">
        <v>109</v>
      </c>
      <c r="X22" s="201"/>
      <c r="Y22" s="201"/>
      <c r="Z22" s="201"/>
      <c r="AA22" s="201"/>
      <c r="AB22" s="201"/>
      <c r="AC22" s="202"/>
      <c r="AD22" s="19">
        <f>IF(O22="",0,IF(O22&lt;12,0,3*ROUNDUP((O22-12)/3,0)))</f>
        <v>0</v>
      </c>
      <c r="AE22" s="171"/>
    </row>
    <row r="23" spans="1:31" ht="30" customHeight="1" x14ac:dyDescent="0.2">
      <c r="A23" s="48" t="s">
        <v>195</v>
      </c>
      <c r="B23" s="162" t="s">
        <v>90</v>
      </c>
      <c r="C23" s="162"/>
      <c r="D23" s="162"/>
      <c r="E23" s="162"/>
      <c r="F23" s="162"/>
      <c r="G23" s="162"/>
      <c r="H23" s="48">
        <v>1</v>
      </c>
      <c r="I23" s="30"/>
      <c r="J23" s="160" t="s">
        <v>87</v>
      </c>
      <c r="K23" s="160"/>
      <c r="L23" s="160"/>
      <c r="M23" s="160"/>
      <c r="N23" s="161"/>
      <c r="O23" s="30"/>
      <c r="P23" s="160" t="s">
        <v>88</v>
      </c>
      <c r="Q23" s="160"/>
      <c r="R23" s="160"/>
      <c r="S23" s="160"/>
      <c r="T23" s="160"/>
      <c r="U23" s="160"/>
      <c r="V23" s="161"/>
      <c r="W23" s="30"/>
      <c r="X23" s="160" t="s">
        <v>89</v>
      </c>
      <c r="Y23" s="160"/>
      <c r="Z23" s="160"/>
      <c r="AA23" s="160"/>
      <c r="AB23" s="160"/>
      <c r="AC23" s="161"/>
      <c r="AD23" s="19" t="str">
        <f>IF(AND(I23="",O23="",W23=""),"─",IF(AND(W23="",O23=""),H23,IF(W23="",H23*3,H23*5)))</f>
        <v>─</v>
      </c>
      <c r="AE23" s="28" t="s">
        <v>115</v>
      </c>
    </row>
    <row r="24" spans="1:31" ht="54.75" customHeight="1" x14ac:dyDescent="0.2">
      <c r="A24" s="48" t="s">
        <v>196</v>
      </c>
      <c r="B24" s="107" t="s">
        <v>50</v>
      </c>
      <c r="C24" s="108"/>
      <c r="D24" s="108"/>
      <c r="E24" s="108"/>
      <c r="F24" s="108"/>
      <c r="G24" s="109"/>
      <c r="H24" s="48">
        <v>1</v>
      </c>
      <c r="I24" s="30"/>
      <c r="J24" s="160" t="s">
        <v>34</v>
      </c>
      <c r="K24" s="160"/>
      <c r="L24" s="160"/>
      <c r="M24" s="160"/>
      <c r="N24" s="161"/>
      <c r="O24" s="30"/>
      <c r="P24" s="160" t="s">
        <v>35</v>
      </c>
      <c r="Q24" s="160"/>
      <c r="R24" s="160"/>
      <c r="S24" s="160"/>
      <c r="T24" s="160"/>
      <c r="U24" s="160"/>
      <c r="V24" s="161"/>
      <c r="W24" s="30"/>
      <c r="X24" s="160" t="s">
        <v>51</v>
      </c>
      <c r="Y24" s="160"/>
      <c r="Z24" s="160"/>
      <c r="AA24" s="160"/>
      <c r="AB24" s="160"/>
      <c r="AC24" s="161"/>
      <c r="AD24" s="19" t="str">
        <f>IF(AND(I24="",O24="",W24=""),"─",IF(AND(W24="",O24=""),H24,IF(W24="",H24*3,H24*5)))</f>
        <v>─</v>
      </c>
      <c r="AE24" s="28" t="s">
        <v>131</v>
      </c>
    </row>
    <row r="25" spans="1:31" ht="42.75" customHeight="1" x14ac:dyDescent="0.2">
      <c r="A25" s="48" t="s">
        <v>197</v>
      </c>
      <c r="B25" s="179" t="s">
        <v>52</v>
      </c>
      <c r="C25" s="179"/>
      <c r="D25" s="179"/>
      <c r="E25" s="179"/>
      <c r="F25" s="179"/>
      <c r="G25" s="179"/>
      <c r="H25" s="48">
        <v>1</v>
      </c>
      <c r="I25" s="30"/>
      <c r="J25" s="160" t="s">
        <v>36</v>
      </c>
      <c r="K25" s="160"/>
      <c r="L25" s="160"/>
      <c r="M25" s="160"/>
      <c r="N25" s="161"/>
      <c r="O25" s="30"/>
      <c r="P25" s="160" t="s">
        <v>37</v>
      </c>
      <c r="Q25" s="160"/>
      <c r="R25" s="160"/>
      <c r="S25" s="160"/>
      <c r="T25" s="160"/>
      <c r="U25" s="160"/>
      <c r="V25" s="161"/>
      <c r="W25" s="30"/>
      <c r="X25" s="160" t="s">
        <v>38</v>
      </c>
      <c r="Y25" s="160"/>
      <c r="Z25" s="160"/>
      <c r="AA25" s="160"/>
      <c r="AB25" s="160"/>
      <c r="AC25" s="161"/>
      <c r="AD25" s="19" t="str">
        <f>IF(AND(I25="",O25="",W25=""),"─",IF(AND(W25="",O25=""),H25,IF(W25="",H25*3,H25*5)))</f>
        <v>─</v>
      </c>
      <c r="AE25" s="28" t="s">
        <v>130</v>
      </c>
    </row>
    <row r="26" spans="1:31" ht="30" customHeight="1" x14ac:dyDescent="0.2">
      <c r="A26" s="43" t="s">
        <v>198</v>
      </c>
      <c r="B26" s="183" t="s">
        <v>12</v>
      </c>
      <c r="C26" s="183"/>
      <c r="D26" s="183"/>
      <c r="E26" s="183"/>
      <c r="F26" s="183"/>
      <c r="G26" s="183"/>
      <c r="H26" s="49">
        <v>1</v>
      </c>
      <c r="I26" s="50"/>
      <c r="J26" s="20"/>
      <c r="K26" s="20"/>
      <c r="L26" s="20"/>
      <c r="M26" s="20"/>
      <c r="N26" s="20"/>
      <c r="O26" s="20"/>
      <c r="P26" s="20"/>
      <c r="Q26" s="20"/>
      <c r="R26" s="20"/>
      <c r="S26" s="39" t="s">
        <v>17</v>
      </c>
      <c r="T26" s="189"/>
      <c r="U26" s="189"/>
      <c r="V26" s="40" t="s">
        <v>16</v>
      </c>
      <c r="W26" s="40"/>
      <c r="X26" s="20"/>
      <c r="Y26" s="20"/>
      <c r="Z26" s="20"/>
      <c r="AA26" s="20"/>
      <c r="AB26" s="20"/>
      <c r="AC26" s="21"/>
      <c r="AD26" s="19" t="str">
        <f>IF(T26="","─",T26*H26)</f>
        <v>─</v>
      </c>
      <c r="AE26" s="28" t="s">
        <v>116</v>
      </c>
    </row>
    <row r="27" spans="1:31" ht="40" customHeight="1" x14ac:dyDescent="0.2">
      <c r="A27" s="43" t="s">
        <v>199</v>
      </c>
      <c r="B27" s="183" t="s">
        <v>13</v>
      </c>
      <c r="C27" s="183"/>
      <c r="D27" s="183"/>
      <c r="E27" s="183"/>
      <c r="F27" s="183"/>
      <c r="G27" s="183"/>
      <c r="H27" s="49">
        <v>1</v>
      </c>
      <c r="I27" s="50"/>
      <c r="J27" s="20"/>
      <c r="K27" s="20"/>
      <c r="L27" s="20"/>
      <c r="M27" s="20"/>
      <c r="N27" s="20"/>
      <c r="O27" s="20"/>
      <c r="P27" s="20"/>
      <c r="Q27" s="20"/>
      <c r="R27" s="20"/>
      <c r="S27" s="39" t="s">
        <v>17</v>
      </c>
      <c r="T27" s="189"/>
      <c r="U27" s="189"/>
      <c r="V27" s="40" t="s">
        <v>16</v>
      </c>
      <c r="W27" s="40"/>
      <c r="X27" s="20"/>
      <c r="Y27" s="20"/>
      <c r="Z27" s="20"/>
      <c r="AA27" s="20"/>
      <c r="AB27" s="20"/>
      <c r="AC27" s="21"/>
      <c r="AD27" s="19" t="str">
        <f>IF(T27="","─",T27*H27)</f>
        <v>─</v>
      </c>
      <c r="AE27" s="28" t="s">
        <v>117</v>
      </c>
    </row>
    <row r="28" spans="1:31" ht="30" customHeight="1" x14ac:dyDescent="0.2">
      <c r="A28" s="48" t="s">
        <v>200</v>
      </c>
      <c r="B28" s="183" t="s">
        <v>9</v>
      </c>
      <c r="C28" s="183"/>
      <c r="D28" s="183"/>
      <c r="E28" s="183"/>
      <c r="F28" s="183"/>
      <c r="G28" s="183"/>
      <c r="H28" s="49">
        <v>1</v>
      </c>
      <c r="I28" s="50"/>
      <c r="J28" s="20"/>
      <c r="K28" s="20"/>
      <c r="L28" s="20"/>
      <c r="M28" s="20"/>
      <c r="N28" s="20"/>
      <c r="O28" s="20"/>
      <c r="P28" s="20"/>
      <c r="Q28" s="20"/>
      <c r="R28" s="20"/>
      <c r="S28" s="39" t="s">
        <v>17</v>
      </c>
      <c r="T28" s="189"/>
      <c r="U28" s="189"/>
      <c r="V28" s="40" t="s">
        <v>16</v>
      </c>
      <c r="W28" s="40"/>
      <c r="X28" s="20"/>
      <c r="Y28" s="20"/>
      <c r="Z28" s="20"/>
      <c r="AA28" s="20"/>
      <c r="AB28" s="20"/>
      <c r="AC28" s="21"/>
      <c r="AD28" s="19" t="str">
        <f>IF(T28="","─",T28*H28)</f>
        <v>─</v>
      </c>
      <c r="AE28" s="28" t="s">
        <v>125</v>
      </c>
    </row>
    <row r="29" spans="1:31" ht="30" customHeight="1" x14ac:dyDescent="0.2">
      <c r="A29" s="36" t="s">
        <v>201</v>
      </c>
      <c r="B29" s="157" t="s">
        <v>118</v>
      </c>
      <c r="C29" s="158"/>
      <c r="D29" s="158"/>
      <c r="E29" s="158"/>
      <c r="F29" s="158"/>
      <c r="G29" s="159"/>
      <c r="H29" s="49">
        <v>1</v>
      </c>
      <c r="I29" s="30"/>
      <c r="J29" s="168" t="s">
        <v>91</v>
      </c>
      <c r="K29" s="168"/>
      <c r="L29" s="168"/>
      <c r="M29" s="168"/>
      <c r="N29" s="169"/>
      <c r="O29" s="41"/>
      <c r="P29" s="172"/>
      <c r="Q29" s="172"/>
      <c r="R29" s="172"/>
      <c r="S29" s="172"/>
      <c r="T29" s="172"/>
      <c r="U29" s="172"/>
      <c r="V29" s="173"/>
      <c r="W29" s="42"/>
      <c r="X29" s="172"/>
      <c r="Y29" s="172"/>
      <c r="Z29" s="172"/>
      <c r="AA29" s="172"/>
      <c r="AB29" s="172"/>
      <c r="AC29" s="173"/>
      <c r="AD29" s="19" t="str">
        <f t="shared" ref="AD29:AD36" si="1">IF(AND(I29="",O29="",W29=""),"─",IF(AND(W29="",O29=""),H29,IF(W29="",H29*3,H29*5)))</f>
        <v>─</v>
      </c>
      <c r="AE29" s="28" t="s">
        <v>121</v>
      </c>
    </row>
    <row r="30" spans="1:31" ht="30" customHeight="1" x14ac:dyDescent="0.2">
      <c r="A30" s="36" t="s">
        <v>202</v>
      </c>
      <c r="B30" s="157" t="s">
        <v>119</v>
      </c>
      <c r="C30" s="158"/>
      <c r="D30" s="158"/>
      <c r="E30" s="158"/>
      <c r="F30" s="158"/>
      <c r="G30" s="159"/>
      <c r="H30" s="49">
        <v>1</v>
      </c>
      <c r="I30" s="30"/>
      <c r="J30" s="168" t="s">
        <v>120</v>
      </c>
      <c r="K30" s="168"/>
      <c r="L30" s="168"/>
      <c r="M30" s="168"/>
      <c r="N30" s="169"/>
      <c r="O30" s="41"/>
      <c r="P30" s="172"/>
      <c r="Q30" s="172"/>
      <c r="R30" s="172"/>
      <c r="S30" s="172"/>
      <c r="T30" s="172"/>
      <c r="U30" s="172"/>
      <c r="V30" s="173"/>
      <c r="W30" s="42"/>
      <c r="X30" s="172"/>
      <c r="Y30" s="172"/>
      <c r="Z30" s="172"/>
      <c r="AA30" s="172"/>
      <c r="AB30" s="172"/>
      <c r="AC30" s="173"/>
      <c r="AD30" s="19" t="str">
        <f t="shared" si="1"/>
        <v>─</v>
      </c>
      <c r="AE30" s="28" t="s">
        <v>122</v>
      </c>
    </row>
    <row r="31" spans="1:31" ht="30" customHeight="1" x14ac:dyDescent="0.2">
      <c r="A31" s="36" t="s">
        <v>203</v>
      </c>
      <c r="B31" s="157" t="s">
        <v>219</v>
      </c>
      <c r="C31" s="158"/>
      <c r="D31" s="158"/>
      <c r="E31" s="158"/>
      <c r="F31" s="158"/>
      <c r="G31" s="159"/>
      <c r="H31" s="49">
        <v>1</v>
      </c>
      <c r="I31" s="41"/>
      <c r="J31" s="172"/>
      <c r="K31" s="172"/>
      <c r="L31" s="172"/>
      <c r="M31" s="172"/>
      <c r="N31" s="173"/>
      <c r="O31" s="30"/>
      <c r="P31" s="168" t="s">
        <v>91</v>
      </c>
      <c r="Q31" s="168"/>
      <c r="R31" s="168"/>
      <c r="S31" s="168"/>
      <c r="T31" s="168"/>
      <c r="U31" s="168"/>
      <c r="V31" s="169"/>
      <c r="W31" s="41"/>
      <c r="X31" s="174"/>
      <c r="Y31" s="174"/>
      <c r="Z31" s="174"/>
      <c r="AA31" s="174"/>
      <c r="AB31" s="174"/>
      <c r="AC31" s="175"/>
      <c r="AD31" s="19" t="str">
        <f t="shared" si="1"/>
        <v>─</v>
      </c>
      <c r="AE31" s="28" t="s">
        <v>177</v>
      </c>
    </row>
    <row r="32" spans="1:31" ht="34.5" customHeight="1" x14ac:dyDescent="0.2">
      <c r="A32" s="46" t="s">
        <v>204</v>
      </c>
      <c r="B32" s="107" t="s">
        <v>212</v>
      </c>
      <c r="C32" s="108"/>
      <c r="D32" s="108"/>
      <c r="E32" s="108"/>
      <c r="F32" s="108"/>
      <c r="G32" s="109"/>
      <c r="H32" s="48">
        <v>10</v>
      </c>
      <c r="I32" s="30"/>
      <c r="J32" s="165"/>
      <c r="K32" s="165"/>
      <c r="L32" s="165"/>
      <c r="M32" s="165"/>
      <c r="N32" s="166"/>
      <c r="O32" s="30"/>
      <c r="P32" s="160" t="s">
        <v>213</v>
      </c>
      <c r="Q32" s="160"/>
      <c r="R32" s="160"/>
      <c r="S32" s="160"/>
      <c r="T32" s="160"/>
      <c r="U32" s="160"/>
      <c r="V32" s="161"/>
      <c r="W32" s="30"/>
      <c r="X32" s="160" t="s">
        <v>214</v>
      </c>
      <c r="Y32" s="160"/>
      <c r="Z32" s="160"/>
      <c r="AA32" s="160"/>
      <c r="AB32" s="160"/>
      <c r="AC32" s="161"/>
      <c r="AD32" s="19" t="str">
        <f t="shared" si="1"/>
        <v>─</v>
      </c>
      <c r="AE32" s="37" t="s">
        <v>170</v>
      </c>
    </row>
    <row r="33" spans="1:31" ht="30" customHeight="1" x14ac:dyDescent="0.2">
      <c r="A33" s="46" t="s">
        <v>205</v>
      </c>
      <c r="B33" s="179" t="s">
        <v>164</v>
      </c>
      <c r="C33" s="179"/>
      <c r="D33" s="179"/>
      <c r="E33" s="179"/>
      <c r="F33" s="179"/>
      <c r="G33" s="179"/>
      <c r="H33" s="49">
        <v>5</v>
      </c>
      <c r="I33" s="30"/>
      <c r="J33" s="160" t="s">
        <v>167</v>
      </c>
      <c r="K33" s="160"/>
      <c r="L33" s="160"/>
      <c r="M33" s="160"/>
      <c r="N33" s="161"/>
      <c r="O33" s="30"/>
      <c r="P33" s="160" t="s">
        <v>165</v>
      </c>
      <c r="Q33" s="160"/>
      <c r="R33" s="160"/>
      <c r="S33" s="160"/>
      <c r="T33" s="160"/>
      <c r="U33" s="160"/>
      <c r="V33" s="161"/>
      <c r="W33" s="30"/>
      <c r="X33" s="160" t="s">
        <v>166</v>
      </c>
      <c r="Y33" s="160"/>
      <c r="Z33" s="160"/>
      <c r="AA33" s="160"/>
      <c r="AB33" s="160"/>
      <c r="AC33" s="161"/>
      <c r="AD33" s="19" t="str">
        <f t="shared" si="1"/>
        <v>─</v>
      </c>
      <c r="AE33" s="36"/>
    </row>
    <row r="34" spans="1:31" ht="30" customHeight="1" x14ac:dyDescent="0.2">
      <c r="A34" s="48" t="s">
        <v>206</v>
      </c>
      <c r="B34" s="107" t="s">
        <v>168</v>
      </c>
      <c r="C34" s="108"/>
      <c r="D34" s="108"/>
      <c r="E34" s="108"/>
      <c r="F34" s="108"/>
      <c r="G34" s="109"/>
      <c r="H34" s="48">
        <v>1</v>
      </c>
      <c r="I34" s="30"/>
      <c r="J34" s="176" t="s">
        <v>169</v>
      </c>
      <c r="K34" s="177"/>
      <c r="L34" s="177"/>
      <c r="M34" s="177"/>
      <c r="N34" s="178"/>
      <c r="O34" s="31"/>
      <c r="P34" s="165"/>
      <c r="Q34" s="165"/>
      <c r="R34" s="165"/>
      <c r="S34" s="165"/>
      <c r="T34" s="165"/>
      <c r="U34" s="165"/>
      <c r="V34" s="166"/>
      <c r="W34" s="31"/>
      <c r="X34" s="180"/>
      <c r="Y34" s="181"/>
      <c r="Z34" s="181"/>
      <c r="AA34" s="181"/>
      <c r="AB34" s="181"/>
      <c r="AC34" s="182"/>
      <c r="AD34" s="19" t="str">
        <f t="shared" si="1"/>
        <v>─</v>
      </c>
      <c r="AE34" s="28" t="s">
        <v>174</v>
      </c>
    </row>
    <row r="35" spans="1:31" ht="30" customHeight="1" x14ac:dyDescent="0.2">
      <c r="A35" s="36" t="s">
        <v>207</v>
      </c>
      <c r="B35" s="157" t="s">
        <v>176</v>
      </c>
      <c r="C35" s="158"/>
      <c r="D35" s="158"/>
      <c r="E35" s="158"/>
      <c r="F35" s="158"/>
      <c r="G35" s="159"/>
      <c r="H35" s="49">
        <v>1</v>
      </c>
      <c r="I35" s="41"/>
      <c r="J35" s="172"/>
      <c r="K35" s="172"/>
      <c r="L35" s="172"/>
      <c r="M35" s="172"/>
      <c r="N35" s="173"/>
      <c r="O35" s="30"/>
      <c r="P35" s="168" t="s">
        <v>181</v>
      </c>
      <c r="Q35" s="168"/>
      <c r="R35" s="168"/>
      <c r="S35" s="168"/>
      <c r="T35" s="168"/>
      <c r="U35" s="168"/>
      <c r="V35" s="169"/>
      <c r="W35" s="41"/>
      <c r="X35" s="174"/>
      <c r="Y35" s="174"/>
      <c r="Z35" s="174"/>
      <c r="AA35" s="174"/>
      <c r="AB35" s="174"/>
      <c r="AC35" s="175"/>
      <c r="AD35" s="19" t="str">
        <f t="shared" si="1"/>
        <v>─</v>
      </c>
      <c r="AE35" s="28" t="s">
        <v>175</v>
      </c>
    </row>
    <row r="36" spans="1:31" ht="30" customHeight="1" x14ac:dyDescent="0.2">
      <c r="A36" s="36" t="s">
        <v>208</v>
      </c>
      <c r="B36" s="157" t="s">
        <v>172</v>
      </c>
      <c r="C36" s="158"/>
      <c r="D36" s="158"/>
      <c r="E36" s="158"/>
      <c r="F36" s="158"/>
      <c r="G36" s="159"/>
      <c r="H36" s="48">
        <v>1</v>
      </c>
      <c r="I36" s="30"/>
      <c r="J36" s="160" t="s">
        <v>87</v>
      </c>
      <c r="K36" s="160"/>
      <c r="L36" s="160"/>
      <c r="M36" s="160"/>
      <c r="N36" s="161"/>
      <c r="O36" s="30"/>
      <c r="P36" s="160" t="s">
        <v>88</v>
      </c>
      <c r="Q36" s="160"/>
      <c r="R36" s="160"/>
      <c r="S36" s="160"/>
      <c r="T36" s="160"/>
      <c r="U36" s="160"/>
      <c r="V36" s="161"/>
      <c r="W36" s="30"/>
      <c r="X36" s="160" t="s">
        <v>89</v>
      </c>
      <c r="Y36" s="160"/>
      <c r="Z36" s="160"/>
      <c r="AA36" s="160"/>
      <c r="AB36" s="160"/>
      <c r="AC36" s="161"/>
      <c r="AD36" s="19" t="str">
        <f t="shared" si="1"/>
        <v>─</v>
      </c>
      <c r="AE36" s="28" t="s">
        <v>173</v>
      </c>
    </row>
    <row r="37" spans="1:31" ht="30" customHeight="1" x14ac:dyDescent="0.2">
      <c r="A37" s="36" t="s">
        <v>209</v>
      </c>
      <c r="B37" s="157" t="s">
        <v>171</v>
      </c>
      <c r="C37" s="158"/>
      <c r="D37" s="158"/>
      <c r="E37" s="158"/>
      <c r="F37" s="158"/>
      <c r="G37" s="159"/>
      <c r="H37" s="50">
        <v>1</v>
      </c>
      <c r="I37" s="157"/>
      <c r="J37" s="158"/>
      <c r="K37" s="158"/>
      <c r="L37" s="158"/>
      <c r="M37" s="158"/>
      <c r="N37" s="158"/>
      <c r="O37" s="158"/>
      <c r="P37" s="189"/>
      <c r="Q37" s="189"/>
      <c r="R37" s="20"/>
      <c r="S37" s="39" t="s">
        <v>178</v>
      </c>
      <c r="T37" s="114"/>
      <c r="U37" s="114"/>
      <c r="V37" s="114"/>
      <c r="W37" s="114"/>
      <c r="X37" s="114"/>
      <c r="Y37" s="114"/>
      <c r="Z37" s="114"/>
      <c r="AA37" s="114"/>
      <c r="AB37" s="114"/>
      <c r="AC37" s="115"/>
      <c r="AD37" s="19" t="str">
        <f>IF(P37="","─",H37*P37)</f>
        <v>─</v>
      </c>
      <c r="AE37" s="28" t="s">
        <v>179</v>
      </c>
    </row>
    <row r="38" spans="1:31" ht="30" customHeight="1" x14ac:dyDescent="0.2">
      <c r="A38" s="162" t="s">
        <v>39</v>
      </c>
      <c r="B38" s="162"/>
      <c r="C38" s="162"/>
      <c r="D38" s="162"/>
      <c r="E38" s="162"/>
      <c r="F38" s="162"/>
      <c r="G38" s="162"/>
      <c r="H38" s="184" t="s">
        <v>210</v>
      </c>
      <c r="I38" s="185"/>
      <c r="J38" s="185"/>
      <c r="K38" s="185"/>
      <c r="L38" s="185"/>
      <c r="M38" s="185"/>
      <c r="N38" s="186">
        <f>SUM(AD12:AD31)</f>
        <v>0</v>
      </c>
      <c r="O38" s="186"/>
      <c r="P38" s="187" t="s">
        <v>147</v>
      </c>
      <c r="Q38" s="84"/>
      <c r="R38" s="188"/>
      <c r="S38" s="86" t="s">
        <v>211</v>
      </c>
      <c r="T38" s="86"/>
      <c r="U38" s="86"/>
      <c r="V38" s="86"/>
      <c r="W38" s="86"/>
      <c r="X38" s="86"/>
      <c r="Y38" s="86"/>
      <c r="Z38" s="86"/>
      <c r="AA38" s="186">
        <f>SUM(AD32:AD37)</f>
        <v>0</v>
      </c>
      <c r="AB38" s="186"/>
      <c r="AC38" s="83" t="s">
        <v>147</v>
      </c>
      <c r="AD38" s="19">
        <f>N38+AA38</f>
        <v>0</v>
      </c>
      <c r="AE38" s="36"/>
    </row>
    <row r="39" spans="1:31" ht="30" customHeight="1" x14ac:dyDescent="0.2">
      <c r="A39" s="3"/>
      <c r="B39" s="3"/>
      <c r="C39" s="3"/>
      <c r="D39" s="3"/>
      <c r="E39" s="3"/>
      <c r="F39" s="3"/>
      <c r="G39" s="3"/>
    </row>
    <row r="40" spans="1:31" ht="20.149999999999999" hidden="1" customHeight="1" x14ac:dyDescent="0.2">
      <c r="C40" t="s">
        <v>138</v>
      </c>
    </row>
  </sheetData>
  <mergeCells count="126">
    <mergeCell ref="A6:G6"/>
    <mergeCell ref="H6:N6"/>
    <mergeCell ref="O6:V6"/>
    <mergeCell ref="W6:AD6"/>
    <mergeCell ref="A7:G7"/>
    <mergeCell ref="H7:AD7"/>
    <mergeCell ref="B13:G13"/>
    <mergeCell ref="J13:N13"/>
    <mergeCell ref="N1:P1"/>
    <mergeCell ref="Q1:AD1"/>
    <mergeCell ref="A4:AD4"/>
    <mergeCell ref="A5:AD5"/>
    <mergeCell ref="N2:P3"/>
    <mergeCell ref="O10:V10"/>
    <mergeCell ref="W10:AC10"/>
    <mergeCell ref="AD10:AD11"/>
    <mergeCell ref="J11:L11"/>
    <mergeCell ref="P11:S11"/>
    <mergeCell ref="X11:Z11"/>
    <mergeCell ref="A9:G11"/>
    <mergeCell ref="H9:H11"/>
    <mergeCell ref="I9:AD9"/>
    <mergeCell ref="I10:N10"/>
    <mergeCell ref="J12:N12"/>
    <mergeCell ref="P18:V18"/>
    <mergeCell ref="X18:AC18"/>
    <mergeCell ref="B15:G15"/>
    <mergeCell ref="J15:N15"/>
    <mergeCell ref="P15:V15"/>
    <mergeCell ref="X15:AC15"/>
    <mergeCell ref="B20:G20"/>
    <mergeCell ref="J20:N20"/>
    <mergeCell ref="P20:V20"/>
    <mergeCell ref="X20:AC20"/>
    <mergeCell ref="B19:G19"/>
    <mergeCell ref="J19:N19"/>
    <mergeCell ref="P19:V19"/>
    <mergeCell ref="X19:AC19"/>
    <mergeCell ref="P17:V17"/>
    <mergeCell ref="X17:AC17"/>
    <mergeCell ref="A21:A22"/>
    <mergeCell ref="B21:G22"/>
    <mergeCell ref="J21:N21"/>
    <mergeCell ref="P21:V21"/>
    <mergeCell ref="X21:AC21"/>
    <mergeCell ref="P29:V29"/>
    <mergeCell ref="T26:U26"/>
    <mergeCell ref="T27:U27"/>
    <mergeCell ref="T28:U28"/>
    <mergeCell ref="X24:AC24"/>
    <mergeCell ref="B25:G25"/>
    <mergeCell ref="J25:N25"/>
    <mergeCell ref="P25:V25"/>
    <mergeCell ref="X25:AC25"/>
    <mergeCell ref="B24:G24"/>
    <mergeCell ref="J24:N24"/>
    <mergeCell ref="P24:V24"/>
    <mergeCell ref="H22:N22"/>
    <mergeCell ref="P22:V22"/>
    <mergeCell ref="W22:AC22"/>
    <mergeCell ref="B23:G23"/>
    <mergeCell ref="J23:N23"/>
    <mergeCell ref="P23:V23"/>
    <mergeCell ref="X23:AC23"/>
    <mergeCell ref="A38:G38"/>
    <mergeCell ref="X29:AC29"/>
    <mergeCell ref="B31:G31"/>
    <mergeCell ref="J31:N31"/>
    <mergeCell ref="P31:V31"/>
    <mergeCell ref="X31:AC31"/>
    <mergeCell ref="B30:G30"/>
    <mergeCell ref="J30:N30"/>
    <mergeCell ref="P30:V30"/>
    <mergeCell ref="X30:AC30"/>
    <mergeCell ref="H38:M38"/>
    <mergeCell ref="N38:O38"/>
    <mergeCell ref="B36:G36"/>
    <mergeCell ref="X32:AC32"/>
    <mergeCell ref="AA38:AB38"/>
    <mergeCell ref="S38:Z38"/>
    <mergeCell ref="P38:R38"/>
    <mergeCell ref="P37:Q37"/>
    <mergeCell ref="I37:O37"/>
    <mergeCell ref="T37:AC37"/>
    <mergeCell ref="AE21:AE22"/>
    <mergeCell ref="B35:G35"/>
    <mergeCell ref="J35:N35"/>
    <mergeCell ref="P35:V35"/>
    <mergeCell ref="X35:AC35"/>
    <mergeCell ref="J34:N34"/>
    <mergeCell ref="B34:G34"/>
    <mergeCell ref="B33:G33"/>
    <mergeCell ref="J33:N33"/>
    <mergeCell ref="P33:V33"/>
    <mergeCell ref="X33:AC33"/>
    <mergeCell ref="B32:G32"/>
    <mergeCell ref="J32:N32"/>
    <mergeCell ref="P32:V32"/>
    <mergeCell ref="X34:AC34"/>
    <mergeCell ref="B26:G26"/>
    <mergeCell ref="B27:G27"/>
    <mergeCell ref="B28:G28"/>
    <mergeCell ref="B37:G37"/>
    <mergeCell ref="J36:N36"/>
    <mergeCell ref="P36:V36"/>
    <mergeCell ref="P12:V12"/>
    <mergeCell ref="X12:AC12"/>
    <mergeCell ref="B14:G14"/>
    <mergeCell ref="B12:G12"/>
    <mergeCell ref="J14:N14"/>
    <mergeCell ref="P14:V14"/>
    <mergeCell ref="X14:AC14"/>
    <mergeCell ref="B17:G17"/>
    <mergeCell ref="J17:N17"/>
    <mergeCell ref="B16:G16"/>
    <mergeCell ref="J16:N16"/>
    <mergeCell ref="P16:V16"/>
    <mergeCell ref="X16:AC16"/>
    <mergeCell ref="P13:V13"/>
    <mergeCell ref="X13:AC13"/>
    <mergeCell ref="P34:V34"/>
    <mergeCell ref="B29:G29"/>
    <mergeCell ref="J29:N29"/>
    <mergeCell ref="X36:AC36"/>
    <mergeCell ref="B18:G18"/>
    <mergeCell ref="J18:N18"/>
  </mergeCells>
  <phoneticPr fontId="2"/>
  <dataValidations count="1">
    <dataValidation type="list" allowBlank="1" showInputMessage="1" showErrorMessage="1" sqref="W17:W20 I12:I17 O23:O25 I32:I34 O12:O18 W36 O20 I23:I25 W23:W25 I36 O35:O36 I20 W12:W15 W32:W33 I29:I30 O31:O33">
      <formula1>$C$40:$C$40</formula1>
    </dataValidation>
  </dataValidations>
  <printOptions horizontalCentered="1"/>
  <pageMargins left="0.25" right="0.25" top="0.75" bottom="0.75" header="0.3" footer="0.3"/>
  <pageSetup paperSize="9" scale="67" orientation="portrait" r:id="rId1"/>
  <headerFooter alignWithMargins="0"/>
  <ignoredErrors>
    <ignoredError sqref="AD22"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使い方と注意事項</vt:lpstr>
      <vt:lpstr>経費内訳書</vt:lpstr>
      <vt:lpstr>別紙1_医療機器・臨床試験研究経費ポイント算出表</vt:lpstr>
      <vt:lpstr>経費内訳書!Print_Area</vt:lpstr>
      <vt:lpstr>別紙1_医療機器・臨床試験研究経費ポイント算出表!Print_Area</vt:lpstr>
    </vt:vector>
  </TitlesOfParts>
  <Company>Quintiles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q796465</dc:creator>
  <cp:lastModifiedBy>y-next20k</cp:lastModifiedBy>
  <cp:lastPrinted>2018-03-05T04:12:37Z</cp:lastPrinted>
  <dcterms:created xsi:type="dcterms:W3CDTF">2015-07-23T02:45:46Z</dcterms:created>
  <dcterms:modified xsi:type="dcterms:W3CDTF">2018-03-05T04:12:42Z</dcterms:modified>
</cp:coreProperties>
</file>